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60" windowWidth="28035" windowHeight="12780"/>
  </bookViews>
  <sheets>
    <sheet name="条件入力" sheetId="4" r:id="rId1"/>
    <sheet name="10年" sheetId="7" r:id="rId2"/>
    <sheet name="20年" sheetId="3" r:id="rId3"/>
    <sheet name="30年" sheetId="5" r:id="rId4"/>
    <sheet name="40年" sheetId="6" r:id="rId5"/>
    <sheet name="50年" sheetId="2" r:id="rId6"/>
    <sheet name="積立明細" sheetId="1" r:id="rId7"/>
  </sheets>
  <calcPr calcId="145621"/>
</workbook>
</file>

<file path=xl/calcChain.xml><?xml version="1.0" encoding="utf-8"?>
<calcChain xmlns="http://schemas.openxmlformats.org/spreadsheetml/2006/main">
  <c r="E2" i="7" l="1"/>
  <c r="D2" i="7"/>
  <c r="C2" i="7"/>
  <c r="B2" i="7"/>
  <c r="A2" i="7"/>
  <c r="E2" i="6"/>
  <c r="D2" i="6"/>
  <c r="C2" i="6"/>
  <c r="B2" i="6"/>
  <c r="A2" i="6"/>
  <c r="E2" i="5"/>
  <c r="D2" i="5"/>
  <c r="C2" i="5"/>
  <c r="B2" i="5"/>
  <c r="A2" i="5"/>
  <c r="E2" i="1"/>
  <c r="D2" i="1"/>
  <c r="C2" i="1"/>
  <c r="B2" i="1"/>
  <c r="A2" i="1"/>
  <c r="E2" i="3"/>
  <c r="D2" i="3"/>
  <c r="C2" i="3"/>
  <c r="B2" i="3"/>
  <c r="A2" i="3"/>
  <c r="E2" i="2"/>
  <c r="D2" i="2"/>
  <c r="C2" i="2"/>
  <c r="B2" i="2"/>
  <c r="A2" i="2"/>
  <c r="H53" i="1" l="1"/>
  <c r="H22" i="1"/>
  <c r="H47" i="1"/>
  <c r="H34" i="1"/>
  <c r="H13" i="1"/>
  <c r="H38" i="1"/>
  <c r="H25" i="1"/>
  <c r="H39" i="1"/>
  <c r="H5" i="1"/>
  <c r="H15" i="1"/>
  <c r="H26" i="1"/>
  <c r="H40" i="1"/>
  <c r="H6" i="1"/>
  <c r="H16" i="1"/>
  <c r="H30" i="1"/>
  <c r="H41" i="1"/>
  <c r="H33" i="1"/>
  <c r="H23" i="1"/>
  <c r="H49" i="1"/>
  <c r="H7" i="1"/>
  <c r="H17" i="1"/>
  <c r="H31" i="1"/>
  <c r="H42" i="1"/>
  <c r="H9" i="1"/>
  <c r="H10" i="1"/>
  <c r="H48" i="1"/>
  <c r="H24" i="1"/>
  <c r="H14" i="1"/>
  <c r="H8" i="1"/>
  <c r="H18" i="1"/>
  <c r="H32" i="1"/>
  <c r="H46" i="1"/>
  <c r="H50" i="1"/>
  <c r="H11" i="1"/>
  <c r="H19" i="1"/>
  <c r="H27" i="1"/>
  <c r="H35" i="1"/>
  <c r="H43" i="1"/>
  <c r="H51" i="1"/>
  <c r="H4" i="1"/>
  <c r="H12" i="1"/>
  <c r="H20" i="1"/>
  <c r="H28" i="1"/>
  <c r="H36" i="1"/>
  <c r="H44" i="1"/>
  <c r="H52" i="1"/>
  <c r="H21" i="1"/>
  <c r="H29" i="1"/>
  <c r="H37" i="1"/>
  <c r="H45" i="1"/>
  <c r="C4" i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D4" i="1"/>
  <c r="E4" i="1" l="1"/>
  <c r="G4" i="1" s="1"/>
  <c r="D5" i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F4" i="1" l="1"/>
  <c r="E5" i="1" s="1"/>
  <c r="F5" i="1" s="1"/>
  <c r="G5" i="1" l="1"/>
  <c r="E6" i="1"/>
  <c r="F6" i="1" s="1"/>
  <c r="G6" i="1" l="1"/>
  <c r="E7" i="1"/>
  <c r="F7" i="1" s="1"/>
  <c r="E8" i="1" l="1"/>
  <c r="F8" i="1" s="1"/>
  <c r="E9" i="1" s="1"/>
  <c r="G7" i="1"/>
  <c r="F9" i="1" l="1"/>
  <c r="G9" i="1" s="1"/>
  <c r="G8" i="1"/>
  <c r="E10" i="1" l="1"/>
  <c r="F10" i="1" s="1"/>
  <c r="G10" i="1" s="1"/>
  <c r="E11" i="1" l="1"/>
  <c r="F11" i="1" s="1"/>
  <c r="G11" i="1" s="1"/>
  <c r="E12" i="1" l="1"/>
  <c r="F12" i="1" s="1"/>
  <c r="G12" i="1" s="1"/>
  <c r="E13" i="1" l="1"/>
  <c r="F13" i="1" s="1"/>
  <c r="G13" i="1" s="1"/>
  <c r="E14" i="1" l="1"/>
  <c r="F14" i="1" s="1"/>
  <c r="G14" i="1" s="1"/>
  <c r="E15" i="1" l="1"/>
  <c r="F15" i="1" s="1"/>
  <c r="E16" i="1" s="1"/>
  <c r="F16" i="1" s="1"/>
  <c r="G15" i="1" l="1"/>
  <c r="E17" i="1"/>
  <c r="F17" i="1" s="1"/>
  <c r="G16" i="1"/>
  <c r="E18" i="1" l="1"/>
  <c r="F18" i="1" s="1"/>
  <c r="G17" i="1"/>
  <c r="E19" i="1" l="1"/>
  <c r="F19" i="1" s="1"/>
  <c r="G18" i="1"/>
  <c r="E20" i="1" l="1"/>
  <c r="F20" i="1" s="1"/>
  <c r="G19" i="1"/>
  <c r="E21" i="1" l="1"/>
  <c r="F21" i="1" s="1"/>
  <c r="G20" i="1"/>
  <c r="E22" i="1" l="1"/>
  <c r="F22" i="1" s="1"/>
  <c r="G21" i="1"/>
  <c r="E23" i="1" l="1"/>
  <c r="F23" i="1" s="1"/>
  <c r="G22" i="1"/>
  <c r="E24" i="1" l="1"/>
  <c r="F24" i="1" s="1"/>
  <c r="G23" i="1"/>
  <c r="E25" i="1" l="1"/>
  <c r="F25" i="1" s="1"/>
  <c r="G24" i="1"/>
  <c r="E26" i="1" l="1"/>
  <c r="F26" i="1" s="1"/>
  <c r="G25" i="1"/>
  <c r="E27" i="1" l="1"/>
  <c r="F27" i="1" s="1"/>
  <c r="G26" i="1"/>
  <c r="E28" i="1" l="1"/>
  <c r="F28" i="1" s="1"/>
  <c r="G27" i="1"/>
  <c r="E29" i="1" l="1"/>
  <c r="F29" i="1" s="1"/>
  <c r="G28" i="1"/>
  <c r="E30" i="1" l="1"/>
  <c r="F30" i="1" s="1"/>
  <c r="G29" i="1"/>
  <c r="E31" i="1" l="1"/>
  <c r="F31" i="1" s="1"/>
  <c r="G30" i="1"/>
  <c r="E32" i="1" l="1"/>
  <c r="F32" i="1" s="1"/>
  <c r="G31" i="1"/>
  <c r="E33" i="1" l="1"/>
  <c r="F33" i="1" s="1"/>
  <c r="G32" i="1"/>
  <c r="E34" i="1" l="1"/>
  <c r="F34" i="1" s="1"/>
  <c r="G33" i="1"/>
  <c r="E35" i="1" l="1"/>
  <c r="F35" i="1" s="1"/>
  <c r="G34" i="1"/>
  <c r="E36" i="1" l="1"/>
  <c r="F36" i="1" s="1"/>
  <c r="G35" i="1"/>
  <c r="E37" i="1" l="1"/>
  <c r="F37" i="1" s="1"/>
  <c r="G36" i="1"/>
  <c r="E38" i="1" l="1"/>
  <c r="G37" i="1"/>
  <c r="F38" i="1" l="1"/>
  <c r="E39" i="1" l="1"/>
  <c r="G38" i="1"/>
  <c r="F39" i="1" l="1"/>
  <c r="E40" i="1" l="1"/>
  <c r="G39" i="1"/>
  <c r="F40" i="1" l="1"/>
  <c r="E41" i="1" l="1"/>
  <c r="G40" i="1"/>
  <c r="F41" i="1" l="1"/>
  <c r="E42" i="1" l="1"/>
  <c r="G41" i="1"/>
  <c r="F42" i="1" l="1"/>
  <c r="E43" i="1" l="1"/>
  <c r="G42" i="1"/>
  <c r="F43" i="1" l="1"/>
  <c r="E44" i="1" l="1"/>
  <c r="F44" i="1" s="1"/>
  <c r="G43" i="1"/>
  <c r="E45" i="1" l="1"/>
  <c r="G44" i="1"/>
  <c r="F45" i="1" l="1"/>
  <c r="E46" i="1" l="1"/>
  <c r="G45" i="1"/>
  <c r="F46" i="1" l="1"/>
  <c r="E47" i="1" l="1"/>
  <c r="G46" i="1"/>
  <c r="F47" i="1" l="1"/>
  <c r="E48" i="1" l="1"/>
  <c r="G47" i="1"/>
  <c r="F48" i="1" l="1"/>
  <c r="E49" i="1" l="1"/>
  <c r="G48" i="1"/>
  <c r="F49" i="1" l="1"/>
  <c r="E50" i="1" l="1"/>
  <c r="G49" i="1"/>
  <c r="F50" i="1" l="1"/>
  <c r="E51" i="1" l="1"/>
  <c r="G50" i="1"/>
  <c r="F51" i="1" l="1"/>
  <c r="E52" i="1" l="1"/>
  <c r="G51" i="1"/>
  <c r="F52" i="1" l="1"/>
  <c r="E53" i="1" l="1"/>
  <c r="G52" i="1"/>
  <c r="F53" i="1" l="1"/>
  <c r="G53" i="1" s="1"/>
</calcChain>
</file>

<file path=xl/sharedStrings.xml><?xml version="1.0" encoding="utf-8"?>
<sst xmlns="http://schemas.openxmlformats.org/spreadsheetml/2006/main" count="55" uniqueCount="19">
  <si>
    <t>年</t>
    <rPh sb="0" eb="1">
      <t>ネン</t>
    </rPh>
    <phoneticPr fontId="3"/>
  </si>
  <si>
    <t>年齢</t>
    <rPh sb="0" eb="2">
      <t>ネンレイ</t>
    </rPh>
    <phoneticPr fontId="3"/>
  </si>
  <si>
    <t>積立年数</t>
    <rPh sb="0" eb="2">
      <t>ツミタテ</t>
    </rPh>
    <rPh sb="2" eb="4">
      <t>ネンスウ</t>
    </rPh>
    <phoneticPr fontId="3"/>
  </si>
  <si>
    <t>年間積立額</t>
    <rPh sb="0" eb="2">
      <t>ネンカン</t>
    </rPh>
    <rPh sb="2" eb="4">
      <t>ツミタテ</t>
    </rPh>
    <rPh sb="4" eb="5">
      <t>ガク</t>
    </rPh>
    <phoneticPr fontId="3"/>
  </si>
  <si>
    <t>開始年</t>
    <rPh sb="0" eb="2">
      <t>カイシ</t>
    </rPh>
    <rPh sb="2" eb="3">
      <t>ネン</t>
    </rPh>
    <phoneticPr fontId="3"/>
  </si>
  <si>
    <t>経過年</t>
    <rPh sb="0" eb="1">
      <t>キョウ</t>
    </rPh>
    <rPh sb="1" eb="2">
      <t>カ</t>
    </rPh>
    <rPh sb="2" eb="3">
      <t>ネン</t>
    </rPh>
    <phoneticPr fontId="3"/>
  </si>
  <si>
    <t>積立元金</t>
    <rPh sb="0" eb="2">
      <t>ツミタテ</t>
    </rPh>
    <rPh sb="2" eb="3">
      <t>モト</t>
    </rPh>
    <rPh sb="3" eb="4">
      <t>キン</t>
    </rPh>
    <phoneticPr fontId="3"/>
  </si>
  <si>
    <t>利息</t>
    <rPh sb="0" eb="2">
      <t>リソク</t>
    </rPh>
    <phoneticPr fontId="3"/>
  </si>
  <si>
    <t>利率</t>
    <rPh sb="0" eb="2">
      <t>リリツ</t>
    </rPh>
    <phoneticPr fontId="3"/>
  </si>
  <si>
    <t>年利率</t>
    <rPh sb="0" eb="3">
      <t>ネンリリツ</t>
    </rPh>
    <phoneticPr fontId="3"/>
  </si>
  <si>
    <t>評価額</t>
    <rPh sb="0" eb="3">
      <t>ヒョウカガク</t>
    </rPh>
    <phoneticPr fontId="3"/>
  </si>
  <si>
    <t>何年間積立を行うかを入力してください。</t>
    <phoneticPr fontId="3"/>
  </si>
  <si>
    <t>【ヘルプ】</t>
    <phoneticPr fontId="3"/>
  </si>
  <si>
    <t>積立を開始する年を入力してください。</t>
    <rPh sb="0" eb="2">
      <t>ツミタテ</t>
    </rPh>
    <rPh sb="3" eb="5">
      <t>カイシ</t>
    </rPh>
    <rPh sb="7" eb="8">
      <t>ネン</t>
    </rPh>
    <rPh sb="9" eb="11">
      <t>ニュウリョク</t>
    </rPh>
    <phoneticPr fontId="3"/>
  </si>
  <si>
    <t>積立を開始する年齢を入力してください。</t>
    <rPh sb="0" eb="2">
      <t>ツミタテ</t>
    </rPh>
    <rPh sb="3" eb="5">
      <t>カイシ</t>
    </rPh>
    <rPh sb="7" eb="9">
      <t>ネンレイ</t>
    </rPh>
    <rPh sb="10" eb="12">
      <t>ニュウリョク</t>
    </rPh>
    <phoneticPr fontId="3"/>
  </si>
  <si>
    <t>1年間に積立する金額を入力してください。</t>
    <rPh sb="1" eb="3">
      <t>ネンカン</t>
    </rPh>
    <rPh sb="4" eb="6">
      <t>ツミタテ</t>
    </rPh>
    <rPh sb="8" eb="10">
      <t>キンガク</t>
    </rPh>
    <rPh sb="11" eb="13">
      <t>ニュウリョク</t>
    </rPh>
    <phoneticPr fontId="3"/>
  </si>
  <si>
    <t>予定年率を入力してください。</t>
    <rPh sb="0" eb="2">
      <t>ヨテイ</t>
    </rPh>
    <rPh sb="2" eb="4">
      <t>ネンリツ</t>
    </rPh>
    <rPh sb="5" eb="7">
      <t>ニュウリョク</t>
    </rPh>
    <phoneticPr fontId="3"/>
  </si>
  <si>
    <r>
      <t>積立複利計算
条件入力（入力は</t>
    </r>
    <r>
      <rPr>
        <b/>
        <sz val="24"/>
        <color rgb="FFFF0000"/>
        <rFont val="ＭＳ Ｐゴシック"/>
        <family val="3"/>
        <charset val="128"/>
        <scheme val="minor"/>
      </rPr>
      <t>黄色のセル</t>
    </r>
    <r>
      <rPr>
        <b/>
        <sz val="24"/>
        <color theme="1"/>
        <rFont val="ＭＳ Ｐゴシック"/>
        <family val="3"/>
        <charset val="128"/>
        <scheme val="minor"/>
      </rPr>
      <t>のみ）</t>
    </r>
    <rPh sb="0" eb="2">
      <t>ツミタテ</t>
    </rPh>
    <rPh sb="2" eb="4">
      <t>フクリ</t>
    </rPh>
    <rPh sb="4" eb="6">
      <t>ケイサン</t>
    </rPh>
    <rPh sb="7" eb="9">
      <t>ジョウケン</t>
    </rPh>
    <rPh sb="9" eb="11">
      <t>ニュウリョク</t>
    </rPh>
    <rPh sb="12" eb="14">
      <t>ニュウリョク</t>
    </rPh>
    <rPh sb="15" eb="17">
      <t>キイロ</t>
    </rPh>
    <phoneticPr fontId="3"/>
  </si>
  <si>
    <t>※入力後に各シート（10年・20年・30年・40年・50年・積立明細）を参照してください。</t>
    <rPh sb="1" eb="4">
      <t>ニュウリョクゴ</t>
    </rPh>
    <rPh sb="5" eb="6">
      <t>カク</t>
    </rPh>
    <rPh sb="12" eb="13">
      <t>ネン</t>
    </rPh>
    <rPh sb="16" eb="17">
      <t>ネン</t>
    </rPh>
    <rPh sb="20" eb="21">
      <t>ネン</t>
    </rPh>
    <rPh sb="24" eb="25">
      <t>ネン</t>
    </rPh>
    <rPh sb="28" eb="29">
      <t>ネン</t>
    </rPh>
    <rPh sb="30" eb="32">
      <t>ツミタテ</t>
    </rPh>
    <rPh sb="32" eb="34">
      <t>メイサイ</t>
    </rPh>
    <rPh sb="36" eb="38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</si>
</sst>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24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>
      <alignment vertical="center"/>
    </xf>
    <xf numFmtId="38" fontId="0" fillId="0" borderId="1" xfId="1" applyFon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Border="1">
      <alignment vertical="center"/>
    </xf>
    <xf numFmtId="38" fontId="4" fillId="0" borderId="1" xfId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38" fontId="5" fillId="0" borderId="1" xfId="1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176" fontId="0" fillId="0" borderId="0" xfId="2" applyNumberFormat="1" applyFont="1" applyFill="1" applyBorder="1" applyAlignment="1">
      <alignment horizontal="center" vertical="center" wrapText="1"/>
    </xf>
    <xf numFmtId="176" fontId="0" fillId="0" borderId="1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38" fontId="0" fillId="3" borderId="1" xfId="0" applyNumberFormat="1" applyFill="1" applyBorder="1" applyAlignment="1">
      <alignment horizontal="center" vertical="center"/>
    </xf>
    <xf numFmtId="38" fontId="0" fillId="3" borderId="1" xfId="1" applyFont="1" applyFill="1" applyBorder="1">
      <alignment vertical="center"/>
    </xf>
    <xf numFmtId="176" fontId="0" fillId="3" borderId="1" xfId="2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38" fontId="6" fillId="4" borderId="1" xfId="1" applyFont="1" applyFill="1" applyBorder="1" applyAlignment="1">
      <alignment horizontal="center" vertical="center" wrapText="1"/>
    </xf>
    <xf numFmtId="38" fontId="6" fillId="4" borderId="1" xfId="1" applyFont="1" applyFill="1" applyBorder="1" applyAlignment="1">
      <alignment horizontal="center" vertical="center"/>
    </xf>
    <xf numFmtId="176" fontId="6" fillId="4" borderId="1" xfId="2" applyNumberFormat="1" applyFont="1" applyFill="1" applyBorder="1" applyAlignment="1">
      <alignment horizontal="center" vertical="center" wrapText="1"/>
    </xf>
    <xf numFmtId="0" fontId="0" fillId="5" borderId="0" xfId="0" applyFill="1">
      <alignment vertical="center"/>
    </xf>
    <xf numFmtId="0" fontId="7" fillId="0" borderId="0" xfId="0" applyFont="1">
      <alignment vertical="center"/>
    </xf>
    <xf numFmtId="38" fontId="4" fillId="5" borderId="1" xfId="1" applyFont="1" applyFill="1" applyBorder="1" applyAlignment="1">
      <alignment horizontal="center" vertical="center" shrinkToFit="1"/>
    </xf>
    <xf numFmtId="0" fontId="5" fillId="5" borderId="1" xfId="0" applyFont="1" applyFill="1" applyBorder="1" applyAlignment="1">
      <alignment horizontal="center" vertical="center" shrinkToFit="1"/>
    </xf>
    <xf numFmtId="38" fontId="5" fillId="5" borderId="1" xfId="1" applyFont="1" applyFill="1" applyBorder="1" applyAlignment="1">
      <alignment horizontal="center" vertical="center" shrinkToFit="1"/>
    </xf>
    <xf numFmtId="0" fontId="0" fillId="0" borderId="1" xfId="1" applyNumberFormat="1" applyFont="1" applyFill="1" applyBorder="1" applyAlignment="1">
      <alignment horizontal="center" vertical="center" wrapText="1"/>
    </xf>
    <xf numFmtId="38" fontId="0" fillId="0" borderId="1" xfId="1" applyFont="1" applyFill="1" applyBorder="1" applyAlignment="1">
      <alignment horizontal="center" vertical="center" wrapText="1"/>
    </xf>
    <xf numFmtId="176" fontId="0" fillId="0" borderId="1" xfId="2" applyNumberFormat="1" applyFont="1" applyFill="1" applyBorder="1" applyAlignment="1">
      <alignment horizontal="center" vertical="center" wrapText="1"/>
    </xf>
    <xf numFmtId="0" fontId="10" fillId="2" borderId="1" xfId="1" applyNumberFormat="1" applyFont="1" applyFill="1" applyBorder="1" applyAlignment="1">
      <alignment horizontal="center" vertical="center" wrapText="1"/>
    </xf>
    <xf numFmtId="38" fontId="10" fillId="2" borderId="1" xfId="1" applyFont="1" applyFill="1" applyBorder="1" applyAlignment="1">
      <alignment horizontal="center" vertical="center" wrapText="1"/>
    </xf>
    <xf numFmtId="176" fontId="10" fillId="2" borderId="1" xfId="2" applyNumberFormat="1" applyFont="1" applyFill="1" applyBorder="1" applyAlignment="1">
      <alignment horizontal="center" vertical="center" wrapText="1"/>
    </xf>
    <xf numFmtId="38" fontId="9" fillId="5" borderId="1" xfId="1" applyFont="1" applyFill="1" applyBorder="1" applyAlignment="1">
      <alignment horizontal="center" vertical="center" shrinkToFit="1"/>
    </xf>
    <xf numFmtId="0" fontId="9" fillId="5" borderId="1" xfId="0" applyFont="1" applyFill="1" applyBorder="1" applyAlignment="1">
      <alignment horizontal="center" vertical="center" shrinkToFit="1"/>
    </xf>
    <xf numFmtId="0" fontId="0" fillId="5" borderId="3" xfId="0" applyFill="1" applyBorder="1">
      <alignment vertical="center"/>
    </xf>
    <xf numFmtId="0" fontId="0" fillId="6" borderId="0" xfId="0" applyFill="1">
      <alignment vertical="center"/>
    </xf>
    <xf numFmtId="0" fontId="11" fillId="5" borderId="0" xfId="0" applyFont="1" applyFill="1">
      <alignment vertical="center"/>
    </xf>
    <xf numFmtId="0" fontId="8" fillId="5" borderId="2" xfId="0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積立明細!$D$3</c:f>
              <c:strCache>
                <c:ptCount val="1"/>
                <c:pt idx="0">
                  <c:v>積立元金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積立明細!$C$4:$C$13</c:f>
              <c:numCache>
                <c:formatCode>#,##0_);[Red]\(#,##0\)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積立明細!$D$4:$D$13</c:f>
              <c:numCache>
                <c:formatCode>#,##0_);[Red]\(#,##0\)</c:formatCode>
                <c:ptCount val="10"/>
                <c:pt idx="0">
                  <c:v>100000</c:v>
                </c:pt>
                <c:pt idx="1">
                  <c:v>200000</c:v>
                </c:pt>
                <c:pt idx="2">
                  <c:v>300000</c:v>
                </c:pt>
                <c:pt idx="3">
                  <c:v>400000</c:v>
                </c:pt>
                <c:pt idx="4">
                  <c:v>500000</c:v>
                </c:pt>
                <c:pt idx="5">
                  <c:v>600000</c:v>
                </c:pt>
                <c:pt idx="6">
                  <c:v>700000</c:v>
                </c:pt>
                <c:pt idx="7">
                  <c:v>800000</c:v>
                </c:pt>
                <c:pt idx="8">
                  <c:v>900000</c:v>
                </c:pt>
                <c:pt idx="9">
                  <c:v>1000000</c:v>
                </c:pt>
              </c:numCache>
            </c:numRef>
          </c:val>
        </c:ser>
        <c:ser>
          <c:idx val="0"/>
          <c:order val="1"/>
          <c:tx>
            <c:strRef>
              <c:f>積立明細!$F$3</c:f>
              <c:strCache>
                <c:ptCount val="1"/>
                <c:pt idx="0">
                  <c:v>評価額</c:v>
                </c:pt>
              </c:strCache>
            </c:strRef>
          </c:tx>
          <c:invertIfNegative val="0"/>
          <c:cat>
            <c:numRef>
              <c:f>積立明細!$C$4:$C$13</c:f>
              <c:numCache>
                <c:formatCode>#,##0_);[Red]\(#,##0\)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積立明細!$F$4:$F$13</c:f>
              <c:numCache>
                <c:formatCode>#,##0_);[Red]\(#,##0\)</c:formatCode>
                <c:ptCount val="10"/>
                <c:pt idx="0">
                  <c:v>105000</c:v>
                </c:pt>
                <c:pt idx="1">
                  <c:v>215250</c:v>
                </c:pt>
                <c:pt idx="2">
                  <c:v>331012.5</c:v>
                </c:pt>
                <c:pt idx="3">
                  <c:v>452563.125</c:v>
                </c:pt>
                <c:pt idx="4">
                  <c:v>580191.28125</c:v>
                </c:pt>
                <c:pt idx="5">
                  <c:v>714200.84531250002</c:v>
                </c:pt>
                <c:pt idx="6">
                  <c:v>854910.887578125</c:v>
                </c:pt>
                <c:pt idx="7">
                  <c:v>1002656.4319570313</c:v>
                </c:pt>
                <c:pt idx="8">
                  <c:v>1157789.2535548827</c:v>
                </c:pt>
                <c:pt idx="9">
                  <c:v>1320678.7162326269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594304"/>
        <c:axId val="206216512"/>
      </c:barChart>
      <c:catAx>
        <c:axId val="74594304"/>
        <c:scaling>
          <c:orientation val="minMax"/>
        </c:scaling>
        <c:delete val="0"/>
        <c:axPos val="b"/>
        <c:numFmt formatCode="#,##0_);[Red]\(#,##0\)" sourceLinked="1"/>
        <c:majorTickMark val="out"/>
        <c:minorTickMark val="none"/>
        <c:tickLblPos val="nextTo"/>
        <c:crossAx val="206216512"/>
        <c:crosses val="autoZero"/>
        <c:auto val="1"/>
        <c:lblAlgn val="ctr"/>
        <c:lblOffset val="100"/>
        <c:noMultiLvlLbl val="0"/>
      </c:catAx>
      <c:valAx>
        <c:axId val="20621651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745943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積立明細!$D$3</c:f>
              <c:strCache>
                <c:ptCount val="1"/>
                <c:pt idx="0">
                  <c:v>積立元金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積立明細!$C$4:$C$23</c:f>
              <c:numCache>
                <c:formatCode>#,##0_);[Red]\(#,##0\)</c:formatCode>
                <c:ptCount val="2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</c:numCache>
            </c:numRef>
          </c:cat>
          <c:val>
            <c:numRef>
              <c:f>積立明細!$D$4:$D$23</c:f>
              <c:numCache>
                <c:formatCode>#,##0_);[Red]\(#,##0\)</c:formatCode>
                <c:ptCount val="20"/>
                <c:pt idx="0">
                  <c:v>100000</c:v>
                </c:pt>
                <c:pt idx="1">
                  <c:v>200000</c:v>
                </c:pt>
                <c:pt idx="2">
                  <c:v>300000</c:v>
                </c:pt>
                <c:pt idx="3">
                  <c:v>400000</c:v>
                </c:pt>
                <c:pt idx="4">
                  <c:v>500000</c:v>
                </c:pt>
                <c:pt idx="5">
                  <c:v>600000</c:v>
                </c:pt>
                <c:pt idx="6">
                  <c:v>700000</c:v>
                </c:pt>
                <c:pt idx="7">
                  <c:v>800000</c:v>
                </c:pt>
                <c:pt idx="8">
                  <c:v>900000</c:v>
                </c:pt>
                <c:pt idx="9">
                  <c:v>1000000</c:v>
                </c:pt>
                <c:pt idx="10">
                  <c:v>1100000</c:v>
                </c:pt>
                <c:pt idx="11">
                  <c:v>1200000</c:v>
                </c:pt>
                <c:pt idx="12">
                  <c:v>1300000</c:v>
                </c:pt>
                <c:pt idx="13">
                  <c:v>1400000</c:v>
                </c:pt>
                <c:pt idx="14">
                  <c:v>1500000</c:v>
                </c:pt>
                <c:pt idx="15">
                  <c:v>1600000</c:v>
                </c:pt>
                <c:pt idx="16">
                  <c:v>1700000</c:v>
                </c:pt>
                <c:pt idx="17">
                  <c:v>1800000</c:v>
                </c:pt>
                <c:pt idx="18">
                  <c:v>1900000</c:v>
                </c:pt>
                <c:pt idx="19">
                  <c:v>2000000</c:v>
                </c:pt>
              </c:numCache>
            </c:numRef>
          </c:val>
        </c:ser>
        <c:ser>
          <c:idx val="0"/>
          <c:order val="1"/>
          <c:tx>
            <c:strRef>
              <c:f>積立明細!$F$3</c:f>
              <c:strCache>
                <c:ptCount val="1"/>
                <c:pt idx="0">
                  <c:v>評価額</c:v>
                </c:pt>
              </c:strCache>
            </c:strRef>
          </c:tx>
          <c:invertIfNegative val="0"/>
          <c:cat>
            <c:numRef>
              <c:f>積立明細!$C$4:$C$23</c:f>
              <c:numCache>
                <c:formatCode>#,##0_);[Red]\(#,##0\)</c:formatCode>
                <c:ptCount val="2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</c:numCache>
            </c:numRef>
          </c:cat>
          <c:val>
            <c:numRef>
              <c:f>積立明細!$F$4:$F$23</c:f>
              <c:numCache>
                <c:formatCode>#,##0_);[Red]\(#,##0\)</c:formatCode>
                <c:ptCount val="20"/>
                <c:pt idx="0">
                  <c:v>105000</c:v>
                </c:pt>
                <c:pt idx="1">
                  <c:v>215250</c:v>
                </c:pt>
                <c:pt idx="2">
                  <c:v>331012.5</c:v>
                </c:pt>
                <c:pt idx="3">
                  <c:v>452563.125</c:v>
                </c:pt>
                <c:pt idx="4">
                  <c:v>580191.28125</c:v>
                </c:pt>
                <c:pt idx="5">
                  <c:v>714200.84531250002</c:v>
                </c:pt>
                <c:pt idx="6">
                  <c:v>854910.887578125</c:v>
                </c:pt>
                <c:pt idx="7">
                  <c:v>1002656.4319570313</c:v>
                </c:pt>
                <c:pt idx="8">
                  <c:v>1157789.2535548827</c:v>
                </c:pt>
                <c:pt idx="9">
                  <c:v>1320678.7162326269</c:v>
                </c:pt>
                <c:pt idx="10">
                  <c:v>1491712.6520442583</c:v>
                </c:pt>
                <c:pt idx="11">
                  <c:v>1671298.2846464713</c:v>
                </c:pt>
                <c:pt idx="12">
                  <c:v>1859863.1988787949</c:v>
                </c:pt>
                <c:pt idx="13">
                  <c:v>2057856.3588227346</c:v>
                </c:pt>
                <c:pt idx="14">
                  <c:v>2265749.1767638712</c:v>
                </c:pt>
                <c:pt idx="15">
                  <c:v>2484036.6356020649</c:v>
                </c:pt>
                <c:pt idx="16">
                  <c:v>2713238.4673821679</c:v>
                </c:pt>
                <c:pt idx="17">
                  <c:v>2953900.3907512762</c:v>
                </c:pt>
                <c:pt idx="18">
                  <c:v>3206595.4102888401</c:v>
                </c:pt>
                <c:pt idx="19">
                  <c:v>3471925.1808032822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731904"/>
        <c:axId val="204105408"/>
      </c:barChart>
      <c:catAx>
        <c:axId val="180731904"/>
        <c:scaling>
          <c:orientation val="minMax"/>
        </c:scaling>
        <c:delete val="0"/>
        <c:axPos val="b"/>
        <c:numFmt formatCode="#,##0_);[Red]\(#,##0\)" sourceLinked="1"/>
        <c:majorTickMark val="out"/>
        <c:minorTickMark val="none"/>
        <c:tickLblPos val="nextTo"/>
        <c:crossAx val="204105408"/>
        <c:crosses val="autoZero"/>
        <c:auto val="1"/>
        <c:lblAlgn val="ctr"/>
        <c:lblOffset val="100"/>
        <c:noMultiLvlLbl val="0"/>
      </c:catAx>
      <c:valAx>
        <c:axId val="204105408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807319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積立明細!$D$3</c:f>
              <c:strCache>
                <c:ptCount val="1"/>
                <c:pt idx="0">
                  <c:v>積立元金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積立明細!$C$4:$C$33</c:f>
              <c:numCache>
                <c:formatCode>#,##0_);[Red]\(#,##0\)</c:formatCode>
                <c:ptCount val="3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</c:numCache>
            </c:numRef>
          </c:cat>
          <c:val>
            <c:numRef>
              <c:f>積立明細!$D$4:$D$33</c:f>
              <c:numCache>
                <c:formatCode>#,##0_);[Red]\(#,##0\)</c:formatCode>
                <c:ptCount val="30"/>
                <c:pt idx="0">
                  <c:v>100000</c:v>
                </c:pt>
                <c:pt idx="1">
                  <c:v>200000</c:v>
                </c:pt>
                <c:pt idx="2">
                  <c:v>300000</c:v>
                </c:pt>
                <c:pt idx="3">
                  <c:v>400000</c:v>
                </c:pt>
                <c:pt idx="4">
                  <c:v>500000</c:v>
                </c:pt>
                <c:pt idx="5">
                  <c:v>600000</c:v>
                </c:pt>
                <c:pt idx="6">
                  <c:v>700000</c:v>
                </c:pt>
                <c:pt idx="7">
                  <c:v>800000</c:v>
                </c:pt>
                <c:pt idx="8">
                  <c:v>900000</c:v>
                </c:pt>
                <c:pt idx="9">
                  <c:v>1000000</c:v>
                </c:pt>
                <c:pt idx="10">
                  <c:v>1100000</c:v>
                </c:pt>
                <c:pt idx="11">
                  <c:v>1200000</c:v>
                </c:pt>
                <c:pt idx="12">
                  <c:v>1300000</c:v>
                </c:pt>
                <c:pt idx="13">
                  <c:v>1400000</c:v>
                </c:pt>
                <c:pt idx="14">
                  <c:v>1500000</c:v>
                </c:pt>
                <c:pt idx="15">
                  <c:v>1600000</c:v>
                </c:pt>
                <c:pt idx="16">
                  <c:v>1700000</c:v>
                </c:pt>
                <c:pt idx="17">
                  <c:v>1800000</c:v>
                </c:pt>
                <c:pt idx="18">
                  <c:v>1900000</c:v>
                </c:pt>
                <c:pt idx="19">
                  <c:v>2000000</c:v>
                </c:pt>
                <c:pt idx="20">
                  <c:v>2100000</c:v>
                </c:pt>
                <c:pt idx="21">
                  <c:v>2200000</c:v>
                </c:pt>
                <c:pt idx="22">
                  <c:v>2300000</c:v>
                </c:pt>
                <c:pt idx="23">
                  <c:v>2400000</c:v>
                </c:pt>
                <c:pt idx="24">
                  <c:v>2500000</c:v>
                </c:pt>
                <c:pt idx="25">
                  <c:v>2600000</c:v>
                </c:pt>
                <c:pt idx="26">
                  <c:v>2700000</c:v>
                </c:pt>
                <c:pt idx="27">
                  <c:v>2800000</c:v>
                </c:pt>
                <c:pt idx="28">
                  <c:v>2900000</c:v>
                </c:pt>
                <c:pt idx="29">
                  <c:v>3000000</c:v>
                </c:pt>
              </c:numCache>
            </c:numRef>
          </c:val>
        </c:ser>
        <c:ser>
          <c:idx val="0"/>
          <c:order val="1"/>
          <c:tx>
            <c:strRef>
              <c:f>積立明細!$F$3</c:f>
              <c:strCache>
                <c:ptCount val="1"/>
                <c:pt idx="0">
                  <c:v>評価額</c:v>
                </c:pt>
              </c:strCache>
            </c:strRef>
          </c:tx>
          <c:invertIfNegative val="0"/>
          <c:cat>
            <c:numRef>
              <c:f>積立明細!$C$4:$C$33</c:f>
              <c:numCache>
                <c:formatCode>#,##0_);[Red]\(#,##0\)</c:formatCode>
                <c:ptCount val="3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</c:numCache>
            </c:numRef>
          </c:cat>
          <c:val>
            <c:numRef>
              <c:f>積立明細!$F$4:$F$33</c:f>
              <c:numCache>
                <c:formatCode>#,##0_);[Red]\(#,##0\)</c:formatCode>
                <c:ptCount val="30"/>
                <c:pt idx="0">
                  <c:v>105000</c:v>
                </c:pt>
                <c:pt idx="1">
                  <c:v>215250</c:v>
                </c:pt>
                <c:pt idx="2">
                  <c:v>331012.5</c:v>
                </c:pt>
                <c:pt idx="3">
                  <c:v>452563.125</c:v>
                </c:pt>
                <c:pt idx="4">
                  <c:v>580191.28125</c:v>
                </c:pt>
                <c:pt idx="5">
                  <c:v>714200.84531250002</c:v>
                </c:pt>
                <c:pt idx="6">
                  <c:v>854910.887578125</c:v>
                </c:pt>
                <c:pt idx="7">
                  <c:v>1002656.4319570313</c:v>
                </c:pt>
                <c:pt idx="8">
                  <c:v>1157789.2535548827</c:v>
                </c:pt>
                <c:pt idx="9">
                  <c:v>1320678.7162326269</c:v>
                </c:pt>
                <c:pt idx="10">
                  <c:v>1491712.6520442583</c:v>
                </c:pt>
                <c:pt idx="11">
                  <c:v>1671298.2846464713</c:v>
                </c:pt>
                <c:pt idx="12">
                  <c:v>1859863.1988787949</c:v>
                </c:pt>
                <c:pt idx="13">
                  <c:v>2057856.3588227346</c:v>
                </c:pt>
                <c:pt idx="14">
                  <c:v>2265749.1767638712</c:v>
                </c:pt>
                <c:pt idx="15">
                  <c:v>2484036.6356020649</c:v>
                </c:pt>
                <c:pt idx="16">
                  <c:v>2713238.4673821679</c:v>
                </c:pt>
                <c:pt idx="17">
                  <c:v>2953900.3907512762</c:v>
                </c:pt>
                <c:pt idx="18">
                  <c:v>3206595.4102888401</c:v>
                </c:pt>
                <c:pt idx="19">
                  <c:v>3471925.1808032822</c:v>
                </c:pt>
                <c:pt idx="20">
                  <c:v>3750521.4398434465</c:v>
                </c:pt>
                <c:pt idx="21">
                  <c:v>4043047.5118356189</c:v>
                </c:pt>
                <c:pt idx="22">
                  <c:v>4350199.8874273999</c:v>
                </c:pt>
                <c:pt idx="23">
                  <c:v>4672709.8817987703</c:v>
                </c:pt>
                <c:pt idx="24">
                  <c:v>5011345.375888709</c:v>
                </c:pt>
                <c:pt idx="25">
                  <c:v>5366912.6446831441</c:v>
                </c:pt>
                <c:pt idx="26">
                  <c:v>5740258.2769173011</c:v>
                </c:pt>
                <c:pt idx="27">
                  <c:v>6132271.1907631662</c:v>
                </c:pt>
                <c:pt idx="28">
                  <c:v>6543884.7503013248</c:v>
                </c:pt>
                <c:pt idx="29">
                  <c:v>6976078.9878163915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593280"/>
        <c:axId val="180857088"/>
      </c:barChart>
      <c:catAx>
        <c:axId val="74593280"/>
        <c:scaling>
          <c:orientation val="minMax"/>
        </c:scaling>
        <c:delete val="0"/>
        <c:axPos val="b"/>
        <c:numFmt formatCode="#,##0_);[Red]\(#,##0\)" sourceLinked="1"/>
        <c:majorTickMark val="out"/>
        <c:minorTickMark val="none"/>
        <c:tickLblPos val="nextTo"/>
        <c:crossAx val="180857088"/>
        <c:crosses val="autoZero"/>
        <c:auto val="1"/>
        <c:lblAlgn val="ctr"/>
        <c:lblOffset val="100"/>
        <c:noMultiLvlLbl val="0"/>
      </c:catAx>
      <c:valAx>
        <c:axId val="180857088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745932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積立明細!$D$3</c:f>
              <c:strCache>
                <c:ptCount val="1"/>
                <c:pt idx="0">
                  <c:v>積立元金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積立明細!$C$4:$C$43</c:f>
              <c:numCache>
                <c:formatCode>#,##0_);[Red]\(#,##0\)</c:formatCode>
                <c:ptCount val="4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</c:numCache>
            </c:numRef>
          </c:cat>
          <c:val>
            <c:numRef>
              <c:f>積立明細!$D$4:$D$43</c:f>
              <c:numCache>
                <c:formatCode>#,##0_);[Red]\(#,##0\)</c:formatCode>
                <c:ptCount val="40"/>
                <c:pt idx="0">
                  <c:v>100000</c:v>
                </c:pt>
                <c:pt idx="1">
                  <c:v>200000</c:v>
                </c:pt>
                <c:pt idx="2">
                  <c:v>300000</c:v>
                </c:pt>
                <c:pt idx="3">
                  <c:v>400000</c:v>
                </c:pt>
                <c:pt idx="4">
                  <c:v>500000</c:v>
                </c:pt>
                <c:pt idx="5">
                  <c:v>600000</c:v>
                </c:pt>
                <c:pt idx="6">
                  <c:v>700000</c:v>
                </c:pt>
                <c:pt idx="7">
                  <c:v>800000</c:v>
                </c:pt>
                <c:pt idx="8">
                  <c:v>900000</c:v>
                </c:pt>
                <c:pt idx="9">
                  <c:v>1000000</c:v>
                </c:pt>
                <c:pt idx="10">
                  <c:v>1100000</c:v>
                </c:pt>
                <c:pt idx="11">
                  <c:v>1200000</c:v>
                </c:pt>
                <c:pt idx="12">
                  <c:v>1300000</c:v>
                </c:pt>
                <c:pt idx="13">
                  <c:v>1400000</c:v>
                </c:pt>
                <c:pt idx="14">
                  <c:v>1500000</c:v>
                </c:pt>
                <c:pt idx="15">
                  <c:v>1600000</c:v>
                </c:pt>
                <c:pt idx="16">
                  <c:v>1700000</c:v>
                </c:pt>
                <c:pt idx="17">
                  <c:v>1800000</c:v>
                </c:pt>
                <c:pt idx="18">
                  <c:v>1900000</c:v>
                </c:pt>
                <c:pt idx="19">
                  <c:v>2000000</c:v>
                </c:pt>
                <c:pt idx="20">
                  <c:v>2100000</c:v>
                </c:pt>
                <c:pt idx="21">
                  <c:v>2200000</c:v>
                </c:pt>
                <c:pt idx="22">
                  <c:v>2300000</c:v>
                </c:pt>
                <c:pt idx="23">
                  <c:v>2400000</c:v>
                </c:pt>
                <c:pt idx="24">
                  <c:v>2500000</c:v>
                </c:pt>
                <c:pt idx="25">
                  <c:v>2600000</c:v>
                </c:pt>
                <c:pt idx="26">
                  <c:v>2700000</c:v>
                </c:pt>
                <c:pt idx="27">
                  <c:v>2800000</c:v>
                </c:pt>
                <c:pt idx="28">
                  <c:v>2900000</c:v>
                </c:pt>
                <c:pt idx="29">
                  <c:v>3000000</c:v>
                </c:pt>
                <c:pt idx="30">
                  <c:v>3100000</c:v>
                </c:pt>
                <c:pt idx="31">
                  <c:v>3200000</c:v>
                </c:pt>
                <c:pt idx="32">
                  <c:v>3300000</c:v>
                </c:pt>
                <c:pt idx="33">
                  <c:v>3400000</c:v>
                </c:pt>
                <c:pt idx="34">
                  <c:v>3500000</c:v>
                </c:pt>
                <c:pt idx="35">
                  <c:v>3600000</c:v>
                </c:pt>
                <c:pt idx="36">
                  <c:v>3700000</c:v>
                </c:pt>
                <c:pt idx="37">
                  <c:v>3800000</c:v>
                </c:pt>
                <c:pt idx="38">
                  <c:v>3900000</c:v>
                </c:pt>
                <c:pt idx="39">
                  <c:v>4000000</c:v>
                </c:pt>
              </c:numCache>
            </c:numRef>
          </c:val>
        </c:ser>
        <c:ser>
          <c:idx val="0"/>
          <c:order val="1"/>
          <c:tx>
            <c:strRef>
              <c:f>積立明細!$F$3</c:f>
              <c:strCache>
                <c:ptCount val="1"/>
                <c:pt idx="0">
                  <c:v>評価額</c:v>
                </c:pt>
              </c:strCache>
            </c:strRef>
          </c:tx>
          <c:invertIfNegative val="0"/>
          <c:cat>
            <c:numRef>
              <c:f>積立明細!$C$4:$C$43</c:f>
              <c:numCache>
                <c:formatCode>#,##0_);[Red]\(#,##0\)</c:formatCode>
                <c:ptCount val="4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</c:numCache>
            </c:numRef>
          </c:cat>
          <c:val>
            <c:numRef>
              <c:f>積立明細!$F$4:$F$43</c:f>
              <c:numCache>
                <c:formatCode>#,##0_);[Red]\(#,##0\)</c:formatCode>
                <c:ptCount val="40"/>
                <c:pt idx="0">
                  <c:v>105000</c:v>
                </c:pt>
                <c:pt idx="1">
                  <c:v>215250</c:v>
                </c:pt>
                <c:pt idx="2">
                  <c:v>331012.5</c:v>
                </c:pt>
                <c:pt idx="3">
                  <c:v>452563.125</c:v>
                </c:pt>
                <c:pt idx="4">
                  <c:v>580191.28125</c:v>
                </c:pt>
                <c:pt idx="5">
                  <c:v>714200.84531250002</c:v>
                </c:pt>
                <c:pt idx="6">
                  <c:v>854910.887578125</c:v>
                </c:pt>
                <c:pt idx="7">
                  <c:v>1002656.4319570313</c:v>
                </c:pt>
                <c:pt idx="8">
                  <c:v>1157789.2535548827</c:v>
                </c:pt>
                <c:pt idx="9">
                  <c:v>1320678.7162326269</c:v>
                </c:pt>
                <c:pt idx="10">
                  <c:v>1491712.6520442583</c:v>
                </c:pt>
                <c:pt idx="11">
                  <c:v>1671298.2846464713</c:v>
                </c:pt>
                <c:pt idx="12">
                  <c:v>1859863.1988787949</c:v>
                </c:pt>
                <c:pt idx="13">
                  <c:v>2057856.3588227346</c:v>
                </c:pt>
                <c:pt idx="14">
                  <c:v>2265749.1767638712</c:v>
                </c:pt>
                <c:pt idx="15">
                  <c:v>2484036.6356020649</c:v>
                </c:pt>
                <c:pt idx="16">
                  <c:v>2713238.4673821679</c:v>
                </c:pt>
                <c:pt idx="17">
                  <c:v>2953900.3907512762</c:v>
                </c:pt>
                <c:pt idx="18">
                  <c:v>3206595.4102888401</c:v>
                </c:pt>
                <c:pt idx="19">
                  <c:v>3471925.1808032822</c:v>
                </c:pt>
                <c:pt idx="20">
                  <c:v>3750521.4398434465</c:v>
                </c:pt>
                <c:pt idx="21">
                  <c:v>4043047.5118356189</c:v>
                </c:pt>
                <c:pt idx="22">
                  <c:v>4350199.8874273999</c:v>
                </c:pt>
                <c:pt idx="23">
                  <c:v>4672709.8817987703</c:v>
                </c:pt>
                <c:pt idx="24">
                  <c:v>5011345.375888709</c:v>
                </c:pt>
                <c:pt idx="25">
                  <c:v>5366912.6446831441</c:v>
                </c:pt>
                <c:pt idx="26">
                  <c:v>5740258.2769173011</c:v>
                </c:pt>
                <c:pt idx="27">
                  <c:v>6132271.1907631662</c:v>
                </c:pt>
                <c:pt idx="28">
                  <c:v>6543884.7503013248</c:v>
                </c:pt>
                <c:pt idx="29">
                  <c:v>6976078.9878163915</c:v>
                </c:pt>
                <c:pt idx="30">
                  <c:v>7429882.9372072108</c:v>
                </c:pt>
                <c:pt idx="31">
                  <c:v>7906377.084067571</c:v>
                </c:pt>
                <c:pt idx="32">
                  <c:v>8406695.9382709488</c:v>
                </c:pt>
                <c:pt idx="33">
                  <c:v>8932030.7351844963</c:v>
                </c:pt>
                <c:pt idx="34">
                  <c:v>9483632.2719437219</c:v>
                </c:pt>
                <c:pt idx="35">
                  <c:v>10062813.885540908</c:v>
                </c:pt>
                <c:pt idx="36">
                  <c:v>10670954.579817954</c:v>
                </c:pt>
                <c:pt idx="37">
                  <c:v>11309502.308808852</c:v>
                </c:pt>
                <c:pt idx="38">
                  <c:v>11979977.424249295</c:v>
                </c:pt>
                <c:pt idx="39">
                  <c:v>12683976.295461759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563008"/>
        <c:axId val="204109440"/>
      </c:barChart>
      <c:catAx>
        <c:axId val="203563008"/>
        <c:scaling>
          <c:orientation val="minMax"/>
        </c:scaling>
        <c:delete val="0"/>
        <c:axPos val="b"/>
        <c:numFmt formatCode="#,##0_);[Red]\(#,##0\)" sourceLinked="1"/>
        <c:majorTickMark val="out"/>
        <c:minorTickMark val="none"/>
        <c:tickLblPos val="nextTo"/>
        <c:crossAx val="204109440"/>
        <c:crosses val="autoZero"/>
        <c:auto val="1"/>
        <c:lblAlgn val="ctr"/>
        <c:lblOffset val="100"/>
        <c:noMultiLvlLbl val="0"/>
      </c:catAx>
      <c:valAx>
        <c:axId val="20410944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2035630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積立明細!$D$3</c:f>
              <c:strCache>
                <c:ptCount val="1"/>
                <c:pt idx="0">
                  <c:v>積立元金</c:v>
                </c:pt>
              </c:strCache>
            </c:strRef>
          </c:tx>
          <c:invertIfNegative val="0"/>
          <c:cat>
            <c:numRef>
              <c:f>積立明細!$C$4:$C$53</c:f>
              <c:numCache>
                <c:formatCode>#,##0_);[Red]\(#,##0\)</c:formatCode>
                <c:ptCount val="5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62</c:v>
                </c:pt>
                <c:pt idx="43">
                  <c:v>63</c:v>
                </c:pt>
                <c:pt idx="44">
                  <c:v>64</c:v>
                </c:pt>
                <c:pt idx="45">
                  <c:v>65</c:v>
                </c:pt>
                <c:pt idx="46">
                  <c:v>66</c:v>
                </c:pt>
                <c:pt idx="47">
                  <c:v>67</c:v>
                </c:pt>
                <c:pt idx="48">
                  <c:v>68</c:v>
                </c:pt>
                <c:pt idx="49">
                  <c:v>69</c:v>
                </c:pt>
              </c:numCache>
            </c:numRef>
          </c:cat>
          <c:val>
            <c:numRef>
              <c:f>積立明細!$D$4:$D$53</c:f>
              <c:numCache>
                <c:formatCode>#,##0_);[Red]\(#,##0\)</c:formatCode>
                <c:ptCount val="50"/>
                <c:pt idx="0">
                  <c:v>100000</c:v>
                </c:pt>
                <c:pt idx="1">
                  <c:v>200000</c:v>
                </c:pt>
                <c:pt idx="2">
                  <c:v>300000</c:v>
                </c:pt>
                <c:pt idx="3">
                  <c:v>400000</c:v>
                </c:pt>
                <c:pt idx="4">
                  <c:v>500000</c:v>
                </c:pt>
                <c:pt idx="5">
                  <c:v>600000</c:v>
                </c:pt>
                <c:pt idx="6">
                  <c:v>700000</c:v>
                </c:pt>
                <c:pt idx="7">
                  <c:v>800000</c:v>
                </c:pt>
                <c:pt idx="8">
                  <c:v>900000</c:v>
                </c:pt>
                <c:pt idx="9">
                  <c:v>1000000</c:v>
                </c:pt>
                <c:pt idx="10">
                  <c:v>1100000</c:v>
                </c:pt>
                <c:pt idx="11">
                  <c:v>1200000</c:v>
                </c:pt>
                <c:pt idx="12">
                  <c:v>1300000</c:v>
                </c:pt>
                <c:pt idx="13">
                  <c:v>1400000</c:v>
                </c:pt>
                <c:pt idx="14">
                  <c:v>1500000</c:v>
                </c:pt>
                <c:pt idx="15">
                  <c:v>1600000</c:v>
                </c:pt>
                <c:pt idx="16">
                  <c:v>1700000</c:v>
                </c:pt>
                <c:pt idx="17">
                  <c:v>1800000</c:v>
                </c:pt>
                <c:pt idx="18">
                  <c:v>1900000</c:v>
                </c:pt>
                <c:pt idx="19">
                  <c:v>2000000</c:v>
                </c:pt>
                <c:pt idx="20">
                  <c:v>2100000</c:v>
                </c:pt>
                <c:pt idx="21">
                  <c:v>2200000</c:v>
                </c:pt>
                <c:pt idx="22">
                  <c:v>2300000</c:v>
                </c:pt>
                <c:pt idx="23">
                  <c:v>2400000</c:v>
                </c:pt>
                <c:pt idx="24">
                  <c:v>2500000</c:v>
                </c:pt>
                <c:pt idx="25">
                  <c:v>2600000</c:v>
                </c:pt>
                <c:pt idx="26">
                  <c:v>2700000</c:v>
                </c:pt>
                <c:pt idx="27">
                  <c:v>2800000</c:v>
                </c:pt>
                <c:pt idx="28">
                  <c:v>2900000</c:v>
                </c:pt>
                <c:pt idx="29">
                  <c:v>3000000</c:v>
                </c:pt>
                <c:pt idx="30">
                  <c:v>3100000</c:v>
                </c:pt>
                <c:pt idx="31">
                  <c:v>3200000</c:v>
                </c:pt>
                <c:pt idx="32">
                  <c:v>3300000</c:v>
                </c:pt>
                <c:pt idx="33">
                  <c:v>3400000</c:v>
                </c:pt>
                <c:pt idx="34">
                  <c:v>3500000</c:v>
                </c:pt>
                <c:pt idx="35">
                  <c:v>3600000</c:v>
                </c:pt>
                <c:pt idx="36">
                  <c:v>3700000</c:v>
                </c:pt>
                <c:pt idx="37">
                  <c:v>3800000</c:v>
                </c:pt>
                <c:pt idx="38">
                  <c:v>3900000</c:v>
                </c:pt>
                <c:pt idx="39">
                  <c:v>4000000</c:v>
                </c:pt>
                <c:pt idx="40">
                  <c:v>4000000</c:v>
                </c:pt>
                <c:pt idx="41">
                  <c:v>4000000</c:v>
                </c:pt>
                <c:pt idx="42">
                  <c:v>4000000</c:v>
                </c:pt>
                <c:pt idx="43">
                  <c:v>4000000</c:v>
                </c:pt>
                <c:pt idx="44">
                  <c:v>4000000</c:v>
                </c:pt>
                <c:pt idx="45">
                  <c:v>4000000</c:v>
                </c:pt>
                <c:pt idx="46">
                  <c:v>4000000</c:v>
                </c:pt>
                <c:pt idx="47">
                  <c:v>4000000</c:v>
                </c:pt>
                <c:pt idx="48">
                  <c:v>4000000</c:v>
                </c:pt>
                <c:pt idx="49">
                  <c:v>4000000</c:v>
                </c:pt>
              </c:numCache>
            </c:numRef>
          </c:val>
        </c:ser>
        <c:ser>
          <c:idx val="4"/>
          <c:order val="1"/>
          <c:tx>
            <c:strRef>
              <c:f>積立明細!$F$3</c:f>
              <c:strCache>
                <c:ptCount val="1"/>
                <c:pt idx="0">
                  <c:v>評価額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積立明細!$C$4:$C$53</c:f>
              <c:numCache>
                <c:formatCode>#,##0_);[Red]\(#,##0\)</c:formatCode>
                <c:ptCount val="5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62</c:v>
                </c:pt>
                <c:pt idx="43">
                  <c:v>63</c:v>
                </c:pt>
                <c:pt idx="44">
                  <c:v>64</c:v>
                </c:pt>
                <c:pt idx="45">
                  <c:v>65</c:v>
                </c:pt>
                <c:pt idx="46">
                  <c:v>66</c:v>
                </c:pt>
                <c:pt idx="47">
                  <c:v>67</c:v>
                </c:pt>
                <c:pt idx="48">
                  <c:v>68</c:v>
                </c:pt>
                <c:pt idx="49">
                  <c:v>69</c:v>
                </c:pt>
              </c:numCache>
            </c:numRef>
          </c:cat>
          <c:val>
            <c:numRef>
              <c:f>積立明細!$F$4:$F$53</c:f>
              <c:numCache>
                <c:formatCode>#,##0_);[Red]\(#,##0\)</c:formatCode>
                <c:ptCount val="50"/>
                <c:pt idx="0">
                  <c:v>105000</c:v>
                </c:pt>
                <c:pt idx="1">
                  <c:v>215250</c:v>
                </c:pt>
                <c:pt idx="2">
                  <c:v>331012.5</c:v>
                </c:pt>
                <c:pt idx="3">
                  <c:v>452563.125</c:v>
                </c:pt>
                <c:pt idx="4">
                  <c:v>580191.28125</c:v>
                </c:pt>
                <c:pt idx="5">
                  <c:v>714200.84531250002</c:v>
                </c:pt>
                <c:pt idx="6">
                  <c:v>854910.887578125</c:v>
                </c:pt>
                <c:pt idx="7">
                  <c:v>1002656.4319570313</c:v>
                </c:pt>
                <c:pt idx="8">
                  <c:v>1157789.2535548827</c:v>
                </c:pt>
                <c:pt idx="9">
                  <c:v>1320678.7162326269</c:v>
                </c:pt>
                <c:pt idx="10">
                  <c:v>1491712.6520442583</c:v>
                </c:pt>
                <c:pt idx="11">
                  <c:v>1671298.2846464713</c:v>
                </c:pt>
                <c:pt idx="12">
                  <c:v>1859863.1988787949</c:v>
                </c:pt>
                <c:pt idx="13">
                  <c:v>2057856.3588227346</c:v>
                </c:pt>
                <c:pt idx="14">
                  <c:v>2265749.1767638712</c:v>
                </c:pt>
                <c:pt idx="15">
                  <c:v>2484036.6356020649</c:v>
                </c:pt>
                <c:pt idx="16">
                  <c:v>2713238.4673821679</c:v>
                </c:pt>
                <c:pt idx="17">
                  <c:v>2953900.3907512762</c:v>
                </c:pt>
                <c:pt idx="18">
                  <c:v>3206595.4102888401</c:v>
                </c:pt>
                <c:pt idx="19">
                  <c:v>3471925.1808032822</c:v>
                </c:pt>
                <c:pt idx="20">
                  <c:v>3750521.4398434465</c:v>
                </c:pt>
                <c:pt idx="21">
                  <c:v>4043047.5118356189</c:v>
                </c:pt>
                <c:pt idx="22">
                  <c:v>4350199.8874273999</c:v>
                </c:pt>
                <c:pt idx="23">
                  <c:v>4672709.8817987703</c:v>
                </c:pt>
                <c:pt idx="24">
                  <c:v>5011345.375888709</c:v>
                </c:pt>
                <c:pt idx="25">
                  <c:v>5366912.6446831441</c:v>
                </c:pt>
                <c:pt idx="26">
                  <c:v>5740258.2769173011</c:v>
                </c:pt>
                <c:pt idx="27">
                  <c:v>6132271.1907631662</c:v>
                </c:pt>
                <c:pt idx="28">
                  <c:v>6543884.7503013248</c:v>
                </c:pt>
                <c:pt idx="29">
                  <c:v>6976078.9878163915</c:v>
                </c:pt>
                <c:pt idx="30">
                  <c:v>7429882.9372072108</c:v>
                </c:pt>
                <c:pt idx="31">
                  <c:v>7906377.084067571</c:v>
                </c:pt>
                <c:pt idx="32">
                  <c:v>8406695.9382709488</c:v>
                </c:pt>
                <c:pt idx="33">
                  <c:v>8932030.7351844963</c:v>
                </c:pt>
                <c:pt idx="34">
                  <c:v>9483632.2719437219</c:v>
                </c:pt>
                <c:pt idx="35">
                  <c:v>10062813.885540908</c:v>
                </c:pt>
                <c:pt idx="36">
                  <c:v>10670954.579817954</c:v>
                </c:pt>
                <c:pt idx="37">
                  <c:v>11309502.308808852</c:v>
                </c:pt>
                <c:pt idx="38">
                  <c:v>11979977.424249295</c:v>
                </c:pt>
                <c:pt idx="39">
                  <c:v>12683976.295461759</c:v>
                </c:pt>
                <c:pt idx="40">
                  <c:v>13318175.110234847</c:v>
                </c:pt>
                <c:pt idx="41">
                  <c:v>13984083.865746589</c:v>
                </c:pt>
                <c:pt idx="42">
                  <c:v>14683288.059033919</c:v>
                </c:pt>
                <c:pt idx="43">
                  <c:v>15417452.461985614</c:v>
                </c:pt>
                <c:pt idx="44">
                  <c:v>16188325.085084895</c:v>
                </c:pt>
                <c:pt idx="45">
                  <c:v>16997741.339339141</c:v>
                </c:pt>
                <c:pt idx="46">
                  <c:v>17847628.406306099</c:v>
                </c:pt>
                <c:pt idx="47">
                  <c:v>18740009.826621406</c:v>
                </c:pt>
                <c:pt idx="48">
                  <c:v>19677010.317952476</c:v>
                </c:pt>
                <c:pt idx="49">
                  <c:v>20660860.833850101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583552"/>
        <c:axId val="209076224"/>
      </c:barChart>
      <c:catAx>
        <c:axId val="74583552"/>
        <c:scaling>
          <c:orientation val="minMax"/>
        </c:scaling>
        <c:delete val="0"/>
        <c:axPos val="b"/>
        <c:numFmt formatCode="#,##0_);[Red]\(#,##0\)" sourceLinked="1"/>
        <c:majorTickMark val="out"/>
        <c:minorTickMark val="none"/>
        <c:tickLblPos val="nextTo"/>
        <c:crossAx val="209076224"/>
        <c:crosses val="autoZero"/>
        <c:auto val="1"/>
        <c:lblAlgn val="ctr"/>
        <c:lblOffset val="100"/>
        <c:noMultiLvlLbl val="0"/>
      </c:catAx>
      <c:valAx>
        <c:axId val="20907622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745835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</xdr:row>
      <xdr:rowOff>161926</xdr:rowOff>
    </xdr:from>
    <xdr:to>
      <xdr:col>13</xdr:col>
      <xdr:colOff>533400</xdr:colOff>
      <xdr:row>38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180974</xdr:colOff>
      <xdr:row>0</xdr:row>
      <xdr:rowOff>57150</xdr:rowOff>
    </xdr:from>
    <xdr:to>
      <xdr:col>8</xdr:col>
      <xdr:colOff>666749</xdr:colOff>
      <xdr:row>2</xdr:row>
      <xdr:rowOff>76200</xdr:rowOff>
    </xdr:to>
    <xdr:sp macro="" textlink="">
      <xdr:nvSpPr>
        <xdr:cNvPr id="3" name="テキスト ボックス 2"/>
        <xdr:cNvSpPr txBox="1"/>
      </xdr:nvSpPr>
      <xdr:spPr>
        <a:xfrm>
          <a:off x="3686174" y="57150"/>
          <a:ext cx="25431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/>
            <a:t>シミュレーション結果（</a:t>
          </a:r>
          <a:r>
            <a:rPr kumimoji="1" lang="en-US" altLang="ja-JP" sz="1400" b="1"/>
            <a:t>10</a:t>
          </a:r>
          <a:r>
            <a:rPr kumimoji="1" lang="ja-JP" altLang="en-US" sz="1400" b="1"/>
            <a:t>年）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</xdr:row>
      <xdr:rowOff>161926</xdr:rowOff>
    </xdr:from>
    <xdr:to>
      <xdr:col>13</xdr:col>
      <xdr:colOff>533400</xdr:colOff>
      <xdr:row>38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180974</xdr:colOff>
      <xdr:row>0</xdr:row>
      <xdr:rowOff>57150</xdr:rowOff>
    </xdr:from>
    <xdr:to>
      <xdr:col>8</xdr:col>
      <xdr:colOff>666749</xdr:colOff>
      <xdr:row>2</xdr:row>
      <xdr:rowOff>76200</xdr:rowOff>
    </xdr:to>
    <xdr:sp macro="" textlink="">
      <xdr:nvSpPr>
        <xdr:cNvPr id="3" name="テキスト ボックス 2"/>
        <xdr:cNvSpPr txBox="1"/>
      </xdr:nvSpPr>
      <xdr:spPr>
        <a:xfrm>
          <a:off x="3686174" y="57150"/>
          <a:ext cx="25431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/>
            <a:t>シミュレーション結果（</a:t>
          </a:r>
          <a:r>
            <a:rPr kumimoji="1" lang="en-US" altLang="ja-JP" sz="1400" b="1"/>
            <a:t>20</a:t>
          </a:r>
          <a:r>
            <a:rPr kumimoji="1" lang="ja-JP" altLang="en-US" sz="1400" b="1"/>
            <a:t>年）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</xdr:row>
      <xdr:rowOff>161926</xdr:rowOff>
    </xdr:from>
    <xdr:to>
      <xdr:col>13</xdr:col>
      <xdr:colOff>533400</xdr:colOff>
      <xdr:row>38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180974</xdr:colOff>
      <xdr:row>0</xdr:row>
      <xdr:rowOff>57150</xdr:rowOff>
    </xdr:from>
    <xdr:to>
      <xdr:col>8</xdr:col>
      <xdr:colOff>666749</xdr:colOff>
      <xdr:row>2</xdr:row>
      <xdr:rowOff>76200</xdr:rowOff>
    </xdr:to>
    <xdr:sp macro="" textlink="">
      <xdr:nvSpPr>
        <xdr:cNvPr id="3" name="テキスト ボックス 2"/>
        <xdr:cNvSpPr txBox="1"/>
      </xdr:nvSpPr>
      <xdr:spPr>
        <a:xfrm>
          <a:off x="3686174" y="57150"/>
          <a:ext cx="25431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/>
            <a:t>シミュレーション結果（</a:t>
          </a:r>
          <a:r>
            <a:rPr kumimoji="1" lang="en-US" altLang="ja-JP" sz="1400" b="1"/>
            <a:t>30</a:t>
          </a:r>
          <a:r>
            <a:rPr kumimoji="1" lang="ja-JP" altLang="en-US" sz="1400" b="1"/>
            <a:t>年）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</xdr:row>
      <xdr:rowOff>161926</xdr:rowOff>
    </xdr:from>
    <xdr:to>
      <xdr:col>13</xdr:col>
      <xdr:colOff>533400</xdr:colOff>
      <xdr:row>38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180974</xdr:colOff>
      <xdr:row>0</xdr:row>
      <xdr:rowOff>57150</xdr:rowOff>
    </xdr:from>
    <xdr:to>
      <xdr:col>8</xdr:col>
      <xdr:colOff>666749</xdr:colOff>
      <xdr:row>2</xdr:row>
      <xdr:rowOff>76200</xdr:rowOff>
    </xdr:to>
    <xdr:sp macro="" textlink="">
      <xdr:nvSpPr>
        <xdr:cNvPr id="3" name="テキスト ボックス 2"/>
        <xdr:cNvSpPr txBox="1"/>
      </xdr:nvSpPr>
      <xdr:spPr>
        <a:xfrm>
          <a:off x="3686174" y="57150"/>
          <a:ext cx="25431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/>
            <a:t>シミュレーション結果（</a:t>
          </a:r>
          <a:r>
            <a:rPr kumimoji="1" lang="en-US" altLang="ja-JP" sz="1400" b="1"/>
            <a:t>40</a:t>
          </a:r>
          <a:r>
            <a:rPr kumimoji="1" lang="ja-JP" altLang="en-US" sz="1400" b="1"/>
            <a:t>年）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</xdr:row>
      <xdr:rowOff>161926</xdr:rowOff>
    </xdr:from>
    <xdr:to>
      <xdr:col>13</xdr:col>
      <xdr:colOff>533400</xdr:colOff>
      <xdr:row>38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180974</xdr:colOff>
      <xdr:row>0</xdr:row>
      <xdr:rowOff>57150</xdr:rowOff>
    </xdr:from>
    <xdr:to>
      <xdr:col>8</xdr:col>
      <xdr:colOff>666749</xdr:colOff>
      <xdr:row>2</xdr:row>
      <xdr:rowOff>76200</xdr:rowOff>
    </xdr:to>
    <xdr:sp macro="" textlink="">
      <xdr:nvSpPr>
        <xdr:cNvPr id="3" name="テキスト ボックス 2"/>
        <xdr:cNvSpPr txBox="1"/>
      </xdr:nvSpPr>
      <xdr:spPr>
        <a:xfrm>
          <a:off x="3686174" y="57150"/>
          <a:ext cx="25431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/>
            <a:t>シミュレーション結果（</a:t>
          </a:r>
          <a:r>
            <a:rPr kumimoji="1" lang="en-US" altLang="ja-JP" sz="1400" b="1"/>
            <a:t>50</a:t>
          </a:r>
          <a:r>
            <a:rPr kumimoji="1" lang="ja-JP" altLang="en-US" sz="1400" b="1"/>
            <a:t>年）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/>
  </sheetViews>
  <sheetFormatPr defaultColWidth="21.125" defaultRowHeight="21.75" customHeight="1"/>
  <cols>
    <col min="1" max="1" width="4.75" style="22" customWidth="1"/>
    <col min="2" max="2" width="11.75" style="22" customWidth="1"/>
    <col min="3" max="3" width="16" style="22" customWidth="1"/>
    <col min="4" max="4" width="11.75" style="22" customWidth="1"/>
    <col min="5" max="5" width="21.125" style="22"/>
    <col min="6" max="6" width="13.375" style="22" customWidth="1"/>
    <col min="7" max="7" width="5.5" style="22" customWidth="1"/>
    <col min="8" max="16384" width="21.125" style="22"/>
  </cols>
  <sheetData>
    <row r="1" spans="1:7" ht="21.75" customHeight="1">
      <c r="A1" s="36"/>
      <c r="B1" s="36"/>
      <c r="C1" s="36"/>
      <c r="D1" s="36"/>
      <c r="E1" s="36"/>
      <c r="F1" s="36"/>
      <c r="G1" s="36"/>
    </row>
    <row r="2" spans="1:7" ht="63.75" customHeight="1">
      <c r="B2" s="38" t="s">
        <v>17</v>
      </c>
      <c r="C2" s="39"/>
      <c r="D2" s="39"/>
      <c r="E2" s="39"/>
      <c r="F2" s="39"/>
    </row>
    <row r="3" spans="1:7" ht="21.75" customHeight="1">
      <c r="B3" s="33" t="s">
        <v>2</v>
      </c>
      <c r="C3" s="34" t="s">
        <v>4</v>
      </c>
      <c r="D3" s="34" t="s">
        <v>1</v>
      </c>
      <c r="E3" s="33" t="s">
        <v>3</v>
      </c>
      <c r="F3" s="33" t="s">
        <v>9</v>
      </c>
    </row>
    <row r="4" spans="1:7" ht="21.75" customHeight="1">
      <c r="B4" s="30">
        <v>40</v>
      </c>
      <c r="C4" s="30">
        <v>2018</v>
      </c>
      <c r="D4" s="30">
        <v>20</v>
      </c>
      <c r="E4" s="31">
        <v>100000</v>
      </c>
      <c r="F4" s="32">
        <v>0.05</v>
      </c>
    </row>
    <row r="6" spans="1:7" ht="21.75" customHeight="1">
      <c r="B6" s="37" t="s">
        <v>18</v>
      </c>
    </row>
    <row r="8" spans="1:7" ht="21.75" customHeight="1">
      <c r="A8" s="36"/>
      <c r="B8" s="36"/>
      <c r="C8" s="36"/>
      <c r="D8" s="36"/>
      <c r="E8" s="36"/>
      <c r="F8" s="36"/>
      <c r="G8" s="36"/>
    </row>
    <row r="10" spans="1:7" ht="21.75" customHeight="1">
      <c r="B10" s="22" t="s">
        <v>12</v>
      </c>
    </row>
    <row r="11" spans="1:7" ht="21.75" customHeight="1">
      <c r="B11" s="35" t="s">
        <v>2</v>
      </c>
      <c r="C11" s="35" t="s">
        <v>11</v>
      </c>
      <c r="D11" s="35"/>
      <c r="E11" s="35"/>
    </row>
    <row r="12" spans="1:7" ht="21.75" customHeight="1">
      <c r="B12" s="35" t="s">
        <v>4</v>
      </c>
      <c r="C12" s="35" t="s">
        <v>13</v>
      </c>
      <c r="D12" s="35"/>
      <c r="E12" s="35"/>
    </row>
    <row r="13" spans="1:7" ht="21.75" customHeight="1">
      <c r="B13" s="35" t="s">
        <v>1</v>
      </c>
      <c r="C13" s="35" t="s">
        <v>14</v>
      </c>
      <c r="D13" s="35"/>
      <c r="E13" s="35"/>
    </row>
    <row r="14" spans="1:7" ht="21.75" customHeight="1">
      <c r="B14" s="35" t="s">
        <v>3</v>
      </c>
      <c r="C14" s="35" t="s">
        <v>15</v>
      </c>
      <c r="D14" s="35"/>
      <c r="E14" s="35"/>
    </row>
    <row r="15" spans="1:7" ht="21.75" customHeight="1">
      <c r="B15" s="35" t="s">
        <v>9</v>
      </c>
      <c r="C15" s="35" t="s">
        <v>16</v>
      </c>
      <c r="D15" s="35"/>
      <c r="E15" s="35"/>
    </row>
  </sheetData>
  <mergeCells count="1">
    <mergeCell ref="B2:F2"/>
  </mergeCells>
  <phoneticPr fontId="3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"/>
  <sheetViews>
    <sheetView workbookViewId="0"/>
  </sheetViews>
  <sheetFormatPr defaultRowHeight="13.5"/>
  <cols>
    <col min="1" max="3" width="9" style="22"/>
    <col min="4" max="4" width="10" style="22" customWidth="1"/>
    <col min="5" max="16384" width="9" style="22"/>
  </cols>
  <sheetData>
    <row r="1" spans="1:5">
      <c r="A1" s="5" t="s">
        <v>2</v>
      </c>
      <c r="B1" s="6" t="s">
        <v>4</v>
      </c>
      <c r="C1" s="6" t="s">
        <v>1</v>
      </c>
      <c r="D1" s="7" t="s">
        <v>3</v>
      </c>
      <c r="E1" s="7" t="s">
        <v>9</v>
      </c>
    </row>
    <row r="2" spans="1:5">
      <c r="A2" s="27">
        <f>条件入力!B4</f>
        <v>40</v>
      </c>
      <c r="B2" s="27">
        <f>条件入力!C4</f>
        <v>2018</v>
      </c>
      <c r="C2" s="27">
        <f>条件入力!D4</f>
        <v>20</v>
      </c>
      <c r="D2" s="28">
        <f>条件入力!E4</f>
        <v>100000</v>
      </c>
      <c r="E2" s="29">
        <f>条件入力!F4</f>
        <v>0.05</v>
      </c>
    </row>
  </sheetData>
  <phoneticPr fontId="3"/>
  <pageMargins left="0.7" right="0.7" top="0.75" bottom="0.75" header="0.3" footer="0.3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"/>
  <sheetViews>
    <sheetView workbookViewId="0"/>
  </sheetViews>
  <sheetFormatPr defaultRowHeight="13.5"/>
  <cols>
    <col min="1" max="3" width="9" style="22"/>
    <col min="4" max="4" width="10" style="22" customWidth="1"/>
    <col min="5" max="16384" width="9" style="22"/>
  </cols>
  <sheetData>
    <row r="1" spans="1:5">
      <c r="A1" s="5" t="s">
        <v>2</v>
      </c>
      <c r="B1" s="6" t="s">
        <v>4</v>
      </c>
      <c r="C1" s="6" t="s">
        <v>1</v>
      </c>
      <c r="D1" s="7" t="s">
        <v>3</v>
      </c>
      <c r="E1" s="7" t="s">
        <v>9</v>
      </c>
    </row>
    <row r="2" spans="1:5">
      <c r="A2" s="27">
        <f>条件入力!B4</f>
        <v>40</v>
      </c>
      <c r="B2" s="27">
        <f>条件入力!C4</f>
        <v>2018</v>
      </c>
      <c r="C2" s="27">
        <f>条件入力!D4</f>
        <v>20</v>
      </c>
      <c r="D2" s="28">
        <f>条件入力!E4</f>
        <v>100000</v>
      </c>
      <c r="E2" s="29">
        <f>条件入力!F4</f>
        <v>0.05</v>
      </c>
    </row>
  </sheetData>
  <phoneticPr fontId="3"/>
  <pageMargins left="0.7" right="0.7" top="0.75" bottom="0.75" header="0.3" footer="0.3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"/>
  <sheetViews>
    <sheetView workbookViewId="0"/>
  </sheetViews>
  <sheetFormatPr defaultRowHeight="13.5"/>
  <cols>
    <col min="1" max="3" width="9" style="22"/>
    <col min="4" max="4" width="10" style="22" customWidth="1"/>
    <col min="5" max="16384" width="9" style="22"/>
  </cols>
  <sheetData>
    <row r="1" spans="1:5">
      <c r="A1" s="5" t="s">
        <v>2</v>
      </c>
      <c r="B1" s="6" t="s">
        <v>4</v>
      </c>
      <c r="C1" s="6" t="s">
        <v>1</v>
      </c>
      <c r="D1" s="7" t="s">
        <v>3</v>
      </c>
      <c r="E1" s="7" t="s">
        <v>9</v>
      </c>
    </row>
    <row r="2" spans="1:5">
      <c r="A2" s="27">
        <f>条件入力!B4</f>
        <v>40</v>
      </c>
      <c r="B2" s="27">
        <f>条件入力!C4</f>
        <v>2018</v>
      </c>
      <c r="C2" s="27">
        <f>条件入力!D4</f>
        <v>20</v>
      </c>
      <c r="D2" s="28">
        <f>条件入力!E4</f>
        <v>100000</v>
      </c>
      <c r="E2" s="29">
        <f>条件入力!F4</f>
        <v>0.05</v>
      </c>
    </row>
  </sheetData>
  <phoneticPr fontId="3"/>
  <pageMargins left="0.7" right="0.7" top="0.75" bottom="0.75" header="0.3" footer="0.3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"/>
  <sheetViews>
    <sheetView workbookViewId="0"/>
  </sheetViews>
  <sheetFormatPr defaultRowHeight="13.5"/>
  <cols>
    <col min="1" max="3" width="9" style="22"/>
    <col min="4" max="4" width="10" style="22" customWidth="1"/>
    <col min="5" max="16384" width="9" style="22"/>
  </cols>
  <sheetData>
    <row r="1" spans="1:5">
      <c r="A1" s="5" t="s">
        <v>2</v>
      </c>
      <c r="B1" s="6" t="s">
        <v>4</v>
      </c>
      <c r="C1" s="6" t="s">
        <v>1</v>
      </c>
      <c r="D1" s="7" t="s">
        <v>3</v>
      </c>
      <c r="E1" s="7" t="s">
        <v>9</v>
      </c>
    </row>
    <row r="2" spans="1:5">
      <c r="A2" s="27">
        <f>条件入力!B4</f>
        <v>40</v>
      </c>
      <c r="B2" s="27">
        <f>条件入力!C4</f>
        <v>2018</v>
      </c>
      <c r="C2" s="27">
        <f>条件入力!D4</f>
        <v>20</v>
      </c>
      <c r="D2" s="28">
        <f>条件入力!E4</f>
        <v>100000</v>
      </c>
      <c r="E2" s="29">
        <f>条件入力!F4</f>
        <v>0.05</v>
      </c>
    </row>
  </sheetData>
  <phoneticPr fontId="3"/>
  <pageMargins left="0.7" right="0.7" top="0.75" bottom="0.75" header="0.3" footer="0.3"/>
  <pageSetup paperSize="9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"/>
  <sheetViews>
    <sheetView workbookViewId="0"/>
  </sheetViews>
  <sheetFormatPr defaultRowHeight="13.5"/>
  <cols>
    <col min="1" max="3" width="9" style="22"/>
    <col min="4" max="4" width="10" style="22" customWidth="1"/>
    <col min="5" max="16384" width="9" style="22"/>
  </cols>
  <sheetData>
    <row r="1" spans="1:5">
      <c r="A1" s="24" t="s">
        <v>2</v>
      </c>
      <c r="B1" s="25" t="s">
        <v>4</v>
      </c>
      <c r="C1" s="25" t="s">
        <v>1</v>
      </c>
      <c r="D1" s="26" t="s">
        <v>3</v>
      </c>
      <c r="E1" s="26" t="s">
        <v>9</v>
      </c>
    </row>
    <row r="2" spans="1:5">
      <c r="A2" s="27">
        <f>条件入力!B4</f>
        <v>40</v>
      </c>
      <c r="B2" s="27">
        <f>条件入力!C4</f>
        <v>2018</v>
      </c>
      <c r="C2" s="27">
        <f>条件入力!D4</f>
        <v>20</v>
      </c>
      <c r="D2" s="28">
        <f>条件入力!E4</f>
        <v>100000</v>
      </c>
      <c r="E2" s="29">
        <f>条件入力!F4</f>
        <v>0.05</v>
      </c>
    </row>
  </sheetData>
  <phoneticPr fontId="3"/>
  <pageMargins left="0.7" right="0.7" top="0.75" bottom="0.75" header="0.3" footer="0.3"/>
  <pageSetup paperSize="9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workbookViewId="0">
      <pane ySplit="3" topLeftCell="A4" activePane="bottomLeft" state="frozen"/>
      <selection pane="bottomLeft" activeCell="A4" sqref="A4"/>
    </sheetView>
  </sheetViews>
  <sheetFormatPr defaultRowHeight="13.5"/>
  <cols>
    <col min="1" max="1" width="7.125" style="11" bestFit="1" customWidth="1"/>
    <col min="2" max="2" width="8.125" style="11" customWidth="1"/>
    <col min="3" max="3" width="6.5" style="11" customWidth="1"/>
    <col min="4" max="5" width="11.25" customWidth="1"/>
    <col min="6" max="6" width="13.75" customWidth="1"/>
    <col min="7" max="7" width="8" style="11" customWidth="1"/>
    <col min="8" max="8" width="0" style="23" hidden="1" customWidth="1"/>
  </cols>
  <sheetData>
    <row r="1" spans="1:8" s="1" customFormat="1">
      <c r="A1" s="5" t="s">
        <v>2</v>
      </c>
      <c r="B1" s="6" t="s">
        <v>4</v>
      </c>
      <c r="C1" s="6" t="s">
        <v>1</v>
      </c>
      <c r="D1" s="7" t="s">
        <v>3</v>
      </c>
      <c r="E1" s="7" t="s">
        <v>9</v>
      </c>
      <c r="F1" s="4"/>
      <c r="G1" s="8"/>
      <c r="H1" s="23"/>
    </row>
    <row r="2" spans="1:8" ht="18" customHeight="1">
      <c r="A2" s="27">
        <f>条件入力!B4</f>
        <v>40</v>
      </c>
      <c r="B2" s="27">
        <f>条件入力!C4</f>
        <v>2018</v>
      </c>
      <c r="C2" s="27">
        <f>条件入力!D4</f>
        <v>20</v>
      </c>
      <c r="D2" s="28">
        <f>条件入力!E4</f>
        <v>100000</v>
      </c>
      <c r="E2" s="29">
        <f>条件入力!F4</f>
        <v>0.05</v>
      </c>
      <c r="F2" s="4"/>
      <c r="G2" s="9"/>
    </row>
    <row r="3" spans="1:8">
      <c r="A3" s="17" t="s">
        <v>5</v>
      </c>
      <c r="B3" s="18" t="s">
        <v>0</v>
      </c>
      <c r="C3" s="18" t="s">
        <v>1</v>
      </c>
      <c r="D3" s="19" t="s">
        <v>6</v>
      </c>
      <c r="E3" s="20" t="s">
        <v>7</v>
      </c>
      <c r="F3" s="19" t="s">
        <v>10</v>
      </c>
      <c r="G3" s="21" t="s">
        <v>8</v>
      </c>
    </row>
    <row r="4" spans="1:8">
      <c r="A4" s="3">
        <v>1</v>
      </c>
      <c r="B4" s="3">
        <f>$B$2</f>
        <v>2018</v>
      </c>
      <c r="C4" s="12">
        <f>$C$2</f>
        <v>20</v>
      </c>
      <c r="D4" s="2">
        <f>$D$2</f>
        <v>100000</v>
      </c>
      <c r="E4" s="2">
        <f>D4*$E$2</f>
        <v>5000</v>
      </c>
      <c r="F4" s="2">
        <f>D4+E4</f>
        <v>105000</v>
      </c>
      <c r="G4" s="10">
        <f>E4/D4</f>
        <v>0.05</v>
      </c>
      <c r="H4" s="23">
        <f>IF(A4&lt;=$A$2,$D$2,0)</f>
        <v>100000</v>
      </c>
    </row>
    <row r="5" spans="1:8">
      <c r="A5" s="3">
        <v>2</v>
      </c>
      <c r="B5" s="3">
        <f>B4+1</f>
        <v>2019</v>
      </c>
      <c r="C5" s="12">
        <f>C4+1</f>
        <v>21</v>
      </c>
      <c r="D5" s="2">
        <f>IF(A5&lt;=$A$2,$D$2*A5,D4)</f>
        <v>200000</v>
      </c>
      <c r="E5" s="2">
        <f>(F4+H5)*$E$2</f>
        <v>10250</v>
      </c>
      <c r="F5" s="2">
        <f>F4+E5+H5</f>
        <v>215250</v>
      </c>
      <c r="G5" s="10">
        <f>(F5-D5)/D5</f>
        <v>7.6249999999999998E-2</v>
      </c>
      <c r="H5" s="23">
        <f t="shared" ref="H5:H53" si="0">IF(A5&lt;=$A$2,$D$2,0)</f>
        <v>100000</v>
      </c>
    </row>
    <row r="6" spans="1:8">
      <c r="A6" s="3">
        <v>3</v>
      </c>
      <c r="B6" s="3">
        <f t="shared" ref="B6:B53" si="1">B5+1</f>
        <v>2020</v>
      </c>
      <c r="C6" s="12">
        <f t="shared" ref="C6:C53" si="2">C5+1</f>
        <v>22</v>
      </c>
      <c r="D6" s="2">
        <f>IF(A6&lt;=$A$2,$D$2*A6,D5)</f>
        <v>300000</v>
      </c>
      <c r="E6" s="2">
        <f t="shared" ref="E6:E53" si="3">(F5+IF(A6&lt;=$A$2,$D$2,0))*$E$2</f>
        <v>15762.5</v>
      </c>
      <c r="F6" s="2">
        <f>F5+E6+IF(A6&lt;=$A$2,$D$2,0)</f>
        <v>331012.5</v>
      </c>
      <c r="G6" s="10">
        <f>(F6-D6)/D6</f>
        <v>0.10337499999999999</v>
      </c>
      <c r="H6" s="23">
        <f t="shared" si="0"/>
        <v>100000</v>
      </c>
    </row>
    <row r="7" spans="1:8">
      <c r="A7" s="3">
        <v>4</v>
      </c>
      <c r="B7" s="3">
        <f t="shared" si="1"/>
        <v>2021</v>
      </c>
      <c r="C7" s="12">
        <f t="shared" si="2"/>
        <v>23</v>
      </c>
      <c r="D7" s="2">
        <f>IF(A7&lt;=$A$2,$D$2*A7,D6)</f>
        <v>400000</v>
      </c>
      <c r="E7" s="2">
        <f t="shared" si="3"/>
        <v>21550.625</v>
      </c>
      <c r="F7" s="2">
        <f>F6+E7+IF(A7&lt;=$A$2,$D$2,0)</f>
        <v>452563.125</v>
      </c>
      <c r="G7" s="10">
        <f t="shared" ref="G7:G53" si="4">(F7-D7)/D7</f>
        <v>0.1314078125</v>
      </c>
      <c r="H7" s="23">
        <f t="shared" si="0"/>
        <v>100000</v>
      </c>
    </row>
    <row r="8" spans="1:8">
      <c r="A8" s="13">
        <v>5</v>
      </c>
      <c r="B8" s="13">
        <f t="shared" si="1"/>
        <v>2022</v>
      </c>
      <c r="C8" s="14">
        <f t="shared" si="2"/>
        <v>24</v>
      </c>
      <c r="D8" s="15">
        <f t="shared" ref="D8:D53" si="5">IF(A8&lt;=$A$2,$D$2*A8,D7)</f>
        <v>500000</v>
      </c>
      <c r="E8" s="15">
        <f t="shared" si="3"/>
        <v>27628.15625</v>
      </c>
      <c r="F8" s="15">
        <f t="shared" ref="F8:F53" si="6">F7+E8+IF(A8&lt;=$A$2,$D$2,0)</f>
        <v>580191.28125</v>
      </c>
      <c r="G8" s="16">
        <f t="shared" si="4"/>
        <v>0.16038256249999999</v>
      </c>
      <c r="H8" s="23">
        <f t="shared" si="0"/>
        <v>100000</v>
      </c>
    </row>
    <row r="9" spans="1:8">
      <c r="A9" s="3">
        <v>6</v>
      </c>
      <c r="B9" s="3">
        <f t="shared" si="1"/>
        <v>2023</v>
      </c>
      <c r="C9" s="12">
        <f t="shared" si="2"/>
        <v>25</v>
      </c>
      <c r="D9" s="2">
        <f t="shared" si="5"/>
        <v>600000</v>
      </c>
      <c r="E9" s="2">
        <f t="shared" si="3"/>
        <v>34009.564062500001</v>
      </c>
      <c r="F9" s="2">
        <f t="shared" si="6"/>
        <v>714200.84531250002</v>
      </c>
      <c r="G9" s="10">
        <f t="shared" si="4"/>
        <v>0.19033474218750004</v>
      </c>
      <c r="H9" s="23">
        <f t="shared" si="0"/>
        <v>100000</v>
      </c>
    </row>
    <row r="10" spans="1:8">
      <c r="A10" s="3">
        <v>7</v>
      </c>
      <c r="B10" s="3">
        <f t="shared" si="1"/>
        <v>2024</v>
      </c>
      <c r="C10" s="12">
        <f t="shared" si="2"/>
        <v>26</v>
      </c>
      <c r="D10" s="2">
        <f t="shared" si="5"/>
        <v>700000</v>
      </c>
      <c r="E10" s="2">
        <f t="shared" si="3"/>
        <v>40710.042265625001</v>
      </c>
      <c r="F10" s="2">
        <f t="shared" si="6"/>
        <v>854910.887578125</v>
      </c>
      <c r="G10" s="10">
        <f t="shared" si="4"/>
        <v>0.22130126796874999</v>
      </c>
      <c r="H10" s="23">
        <f t="shared" si="0"/>
        <v>100000</v>
      </c>
    </row>
    <row r="11" spans="1:8">
      <c r="A11" s="3">
        <v>8</v>
      </c>
      <c r="B11" s="3">
        <f t="shared" si="1"/>
        <v>2025</v>
      </c>
      <c r="C11" s="12">
        <f t="shared" si="2"/>
        <v>27</v>
      </c>
      <c r="D11" s="2">
        <f t="shared" si="5"/>
        <v>800000</v>
      </c>
      <c r="E11" s="2">
        <f t="shared" si="3"/>
        <v>47745.544378906256</v>
      </c>
      <c r="F11" s="2">
        <f t="shared" si="6"/>
        <v>1002656.4319570313</v>
      </c>
      <c r="G11" s="10">
        <f t="shared" si="4"/>
        <v>0.25332053994628906</v>
      </c>
      <c r="H11" s="23">
        <f t="shared" si="0"/>
        <v>100000</v>
      </c>
    </row>
    <row r="12" spans="1:8">
      <c r="A12" s="3">
        <v>9</v>
      </c>
      <c r="B12" s="3">
        <f t="shared" si="1"/>
        <v>2026</v>
      </c>
      <c r="C12" s="12">
        <f t="shared" si="2"/>
        <v>28</v>
      </c>
      <c r="D12" s="2">
        <f t="shared" si="5"/>
        <v>900000</v>
      </c>
      <c r="E12" s="2">
        <f t="shared" si="3"/>
        <v>55132.821597851558</v>
      </c>
      <c r="F12" s="2">
        <f t="shared" si="6"/>
        <v>1157789.2535548827</v>
      </c>
      <c r="G12" s="10">
        <f t="shared" si="4"/>
        <v>0.28643250394986969</v>
      </c>
      <c r="H12" s="23">
        <f t="shared" si="0"/>
        <v>100000</v>
      </c>
    </row>
    <row r="13" spans="1:8">
      <c r="A13" s="13">
        <v>10</v>
      </c>
      <c r="B13" s="13">
        <f t="shared" si="1"/>
        <v>2027</v>
      </c>
      <c r="C13" s="14">
        <f t="shared" si="2"/>
        <v>29</v>
      </c>
      <c r="D13" s="15">
        <f t="shared" si="5"/>
        <v>1000000</v>
      </c>
      <c r="E13" s="15">
        <f t="shared" si="3"/>
        <v>62889.462677744137</v>
      </c>
      <c r="F13" s="15">
        <f t="shared" si="6"/>
        <v>1320678.7162326269</v>
      </c>
      <c r="G13" s="16">
        <f t="shared" si="4"/>
        <v>0.32067871623262695</v>
      </c>
      <c r="H13" s="23">
        <f t="shared" si="0"/>
        <v>100000</v>
      </c>
    </row>
    <row r="14" spans="1:8">
      <c r="A14" s="3">
        <v>11</v>
      </c>
      <c r="B14" s="3">
        <f t="shared" si="1"/>
        <v>2028</v>
      </c>
      <c r="C14" s="12">
        <f t="shared" si="2"/>
        <v>30</v>
      </c>
      <c r="D14" s="2">
        <f t="shared" si="5"/>
        <v>1100000</v>
      </c>
      <c r="E14" s="2">
        <f t="shared" si="3"/>
        <v>71033.935811631352</v>
      </c>
      <c r="F14" s="2">
        <f t="shared" si="6"/>
        <v>1491712.6520442583</v>
      </c>
      <c r="G14" s="10">
        <f t="shared" si="4"/>
        <v>0.35610241094932576</v>
      </c>
      <c r="H14" s="23">
        <f t="shared" si="0"/>
        <v>100000</v>
      </c>
    </row>
    <row r="15" spans="1:8">
      <c r="A15" s="3">
        <v>12</v>
      </c>
      <c r="B15" s="3">
        <f t="shared" si="1"/>
        <v>2029</v>
      </c>
      <c r="C15" s="12">
        <f t="shared" si="2"/>
        <v>31</v>
      </c>
      <c r="D15" s="2">
        <f t="shared" si="5"/>
        <v>1200000</v>
      </c>
      <c r="E15" s="2">
        <f t="shared" si="3"/>
        <v>79585.632602212921</v>
      </c>
      <c r="F15" s="2">
        <f t="shared" si="6"/>
        <v>1671298.2846464713</v>
      </c>
      <c r="G15" s="10">
        <f t="shared" si="4"/>
        <v>0.39274857053872603</v>
      </c>
      <c r="H15" s="23">
        <f t="shared" si="0"/>
        <v>100000</v>
      </c>
    </row>
    <row r="16" spans="1:8">
      <c r="A16" s="3">
        <v>13</v>
      </c>
      <c r="B16" s="3">
        <f t="shared" si="1"/>
        <v>2030</v>
      </c>
      <c r="C16" s="12">
        <f t="shared" si="2"/>
        <v>32</v>
      </c>
      <c r="D16" s="2">
        <f t="shared" si="5"/>
        <v>1300000</v>
      </c>
      <c r="E16" s="2">
        <f t="shared" si="3"/>
        <v>88564.914232323572</v>
      </c>
      <c r="F16" s="2">
        <f t="shared" si="6"/>
        <v>1859863.1988787949</v>
      </c>
      <c r="G16" s="10">
        <f t="shared" si="4"/>
        <v>0.43066399913753456</v>
      </c>
      <c r="H16" s="23">
        <f t="shared" si="0"/>
        <v>100000</v>
      </c>
    </row>
    <row r="17" spans="1:8">
      <c r="A17" s="3">
        <v>14</v>
      </c>
      <c r="B17" s="3">
        <f t="shared" si="1"/>
        <v>2031</v>
      </c>
      <c r="C17" s="12">
        <f t="shared" si="2"/>
        <v>33</v>
      </c>
      <c r="D17" s="2">
        <f t="shared" si="5"/>
        <v>1400000</v>
      </c>
      <c r="E17" s="2">
        <f t="shared" si="3"/>
        <v>97993.159943939754</v>
      </c>
      <c r="F17" s="2">
        <f t="shared" si="6"/>
        <v>2057856.3588227346</v>
      </c>
      <c r="G17" s="10">
        <f t="shared" si="4"/>
        <v>0.46989739915909612</v>
      </c>
      <c r="H17" s="23">
        <f t="shared" si="0"/>
        <v>100000</v>
      </c>
    </row>
    <row r="18" spans="1:8">
      <c r="A18" s="13">
        <v>15</v>
      </c>
      <c r="B18" s="13">
        <f t="shared" si="1"/>
        <v>2032</v>
      </c>
      <c r="C18" s="14">
        <f t="shared" si="2"/>
        <v>34</v>
      </c>
      <c r="D18" s="15">
        <f t="shared" si="5"/>
        <v>1500000</v>
      </c>
      <c r="E18" s="15">
        <f t="shared" si="3"/>
        <v>107892.81794113673</v>
      </c>
      <c r="F18" s="15">
        <f t="shared" si="6"/>
        <v>2265749.1767638712</v>
      </c>
      <c r="G18" s="16">
        <f t="shared" si="4"/>
        <v>0.51049945117591411</v>
      </c>
      <c r="H18" s="23">
        <f t="shared" si="0"/>
        <v>100000</v>
      </c>
    </row>
    <row r="19" spans="1:8">
      <c r="A19" s="3">
        <v>16</v>
      </c>
      <c r="B19" s="3">
        <f t="shared" si="1"/>
        <v>2033</v>
      </c>
      <c r="C19" s="12">
        <f t="shared" si="2"/>
        <v>35</v>
      </c>
      <c r="D19" s="2">
        <f t="shared" si="5"/>
        <v>1600000</v>
      </c>
      <c r="E19" s="2">
        <f t="shared" si="3"/>
        <v>118287.45883819356</v>
      </c>
      <c r="F19" s="2">
        <f t="shared" si="6"/>
        <v>2484036.6356020649</v>
      </c>
      <c r="G19" s="10">
        <f t="shared" si="4"/>
        <v>0.55252289725129056</v>
      </c>
      <c r="H19" s="23">
        <f t="shared" si="0"/>
        <v>100000</v>
      </c>
    </row>
    <row r="20" spans="1:8">
      <c r="A20" s="3">
        <v>17</v>
      </c>
      <c r="B20" s="3">
        <f t="shared" si="1"/>
        <v>2034</v>
      </c>
      <c r="C20" s="12">
        <f t="shared" si="2"/>
        <v>36</v>
      </c>
      <c r="D20" s="2">
        <f t="shared" si="5"/>
        <v>1700000</v>
      </c>
      <c r="E20" s="2">
        <f t="shared" si="3"/>
        <v>129201.83178010325</v>
      </c>
      <c r="F20" s="2">
        <f t="shared" si="6"/>
        <v>2713238.4673821679</v>
      </c>
      <c r="G20" s="10">
        <f t="shared" si="4"/>
        <v>0.59602262787186344</v>
      </c>
      <c r="H20" s="23">
        <f t="shared" si="0"/>
        <v>100000</v>
      </c>
    </row>
    <row r="21" spans="1:8">
      <c r="A21" s="3">
        <v>18</v>
      </c>
      <c r="B21" s="3">
        <f t="shared" si="1"/>
        <v>2035</v>
      </c>
      <c r="C21" s="12">
        <f t="shared" si="2"/>
        <v>37</v>
      </c>
      <c r="D21" s="2">
        <f t="shared" si="5"/>
        <v>1800000</v>
      </c>
      <c r="E21" s="2">
        <f t="shared" si="3"/>
        <v>140661.92336910841</v>
      </c>
      <c r="F21" s="2">
        <f t="shared" si="6"/>
        <v>2953900.3907512762</v>
      </c>
      <c r="G21" s="10">
        <f t="shared" si="4"/>
        <v>0.6410557726395979</v>
      </c>
      <c r="H21" s="23">
        <f t="shared" si="0"/>
        <v>100000</v>
      </c>
    </row>
    <row r="22" spans="1:8">
      <c r="A22" s="3">
        <v>19</v>
      </c>
      <c r="B22" s="3">
        <f t="shared" si="1"/>
        <v>2036</v>
      </c>
      <c r="C22" s="12">
        <f t="shared" si="2"/>
        <v>38</v>
      </c>
      <c r="D22" s="2">
        <f t="shared" si="5"/>
        <v>1900000</v>
      </c>
      <c r="E22" s="2">
        <f t="shared" si="3"/>
        <v>152695.01953756381</v>
      </c>
      <c r="F22" s="2">
        <f t="shared" si="6"/>
        <v>3206595.4102888401</v>
      </c>
      <c r="G22" s="10">
        <f t="shared" si="4"/>
        <v>0.68768179488886316</v>
      </c>
      <c r="H22" s="23">
        <f t="shared" si="0"/>
        <v>100000</v>
      </c>
    </row>
    <row r="23" spans="1:8">
      <c r="A23" s="13">
        <v>20</v>
      </c>
      <c r="B23" s="13">
        <f t="shared" si="1"/>
        <v>2037</v>
      </c>
      <c r="C23" s="14">
        <f t="shared" si="2"/>
        <v>39</v>
      </c>
      <c r="D23" s="15">
        <f t="shared" si="5"/>
        <v>2000000</v>
      </c>
      <c r="E23" s="15">
        <f t="shared" si="3"/>
        <v>165329.770514442</v>
      </c>
      <c r="F23" s="15">
        <f t="shared" si="6"/>
        <v>3471925.1808032822</v>
      </c>
      <c r="G23" s="16">
        <f t="shared" si="4"/>
        <v>0.73596259040164114</v>
      </c>
      <c r="H23" s="23">
        <f t="shared" si="0"/>
        <v>100000</v>
      </c>
    </row>
    <row r="24" spans="1:8">
      <c r="A24" s="3">
        <v>21</v>
      </c>
      <c r="B24" s="3">
        <f t="shared" si="1"/>
        <v>2038</v>
      </c>
      <c r="C24" s="12">
        <f t="shared" si="2"/>
        <v>40</v>
      </c>
      <c r="D24" s="2">
        <f t="shared" si="5"/>
        <v>2100000</v>
      </c>
      <c r="E24" s="2">
        <f t="shared" si="3"/>
        <v>178596.25904016412</v>
      </c>
      <c r="F24" s="2">
        <f t="shared" si="6"/>
        <v>3750521.4398434465</v>
      </c>
      <c r="G24" s="10">
        <f t="shared" si="4"/>
        <v>0.78596259040164118</v>
      </c>
      <c r="H24" s="23">
        <f t="shared" si="0"/>
        <v>100000</v>
      </c>
    </row>
    <row r="25" spans="1:8">
      <c r="A25" s="3">
        <v>22</v>
      </c>
      <c r="B25" s="3">
        <f t="shared" si="1"/>
        <v>2039</v>
      </c>
      <c r="C25" s="12">
        <f t="shared" si="2"/>
        <v>41</v>
      </c>
      <c r="D25" s="2">
        <f t="shared" si="5"/>
        <v>2200000</v>
      </c>
      <c r="E25" s="2">
        <f t="shared" si="3"/>
        <v>192526.07199217234</v>
      </c>
      <c r="F25" s="2">
        <f t="shared" si="6"/>
        <v>4043047.5118356189</v>
      </c>
      <c r="G25" s="10">
        <f t="shared" si="4"/>
        <v>0.83774886901619039</v>
      </c>
      <c r="H25" s="23">
        <f t="shared" si="0"/>
        <v>100000</v>
      </c>
    </row>
    <row r="26" spans="1:8">
      <c r="A26" s="3">
        <v>23</v>
      </c>
      <c r="B26" s="3">
        <f t="shared" si="1"/>
        <v>2040</v>
      </c>
      <c r="C26" s="12">
        <f t="shared" si="2"/>
        <v>42</v>
      </c>
      <c r="D26" s="2">
        <f t="shared" si="5"/>
        <v>2300000</v>
      </c>
      <c r="E26" s="2">
        <f t="shared" si="3"/>
        <v>207152.37559178096</v>
      </c>
      <c r="F26" s="2">
        <f t="shared" si="6"/>
        <v>4350199.8874273999</v>
      </c>
      <c r="G26" s="10">
        <f t="shared" si="4"/>
        <v>0.89139125540321729</v>
      </c>
      <c r="H26" s="23">
        <f t="shared" si="0"/>
        <v>100000</v>
      </c>
    </row>
    <row r="27" spans="1:8">
      <c r="A27" s="3">
        <v>24</v>
      </c>
      <c r="B27" s="3">
        <f t="shared" si="1"/>
        <v>2041</v>
      </c>
      <c r="C27" s="12">
        <f t="shared" si="2"/>
        <v>43</v>
      </c>
      <c r="D27" s="2">
        <f t="shared" si="5"/>
        <v>2400000</v>
      </c>
      <c r="E27" s="2">
        <f t="shared" si="3"/>
        <v>222509.99437137</v>
      </c>
      <c r="F27" s="2">
        <f t="shared" si="6"/>
        <v>4672709.8817987703</v>
      </c>
      <c r="G27" s="10">
        <f t="shared" si="4"/>
        <v>0.94696245074948759</v>
      </c>
      <c r="H27" s="23">
        <f t="shared" si="0"/>
        <v>100000</v>
      </c>
    </row>
    <row r="28" spans="1:8">
      <c r="A28" s="13">
        <v>25</v>
      </c>
      <c r="B28" s="13">
        <f t="shared" si="1"/>
        <v>2042</v>
      </c>
      <c r="C28" s="14">
        <f t="shared" si="2"/>
        <v>44</v>
      </c>
      <c r="D28" s="15">
        <f t="shared" si="5"/>
        <v>2500000</v>
      </c>
      <c r="E28" s="15">
        <f t="shared" si="3"/>
        <v>238635.49408993853</v>
      </c>
      <c r="F28" s="15">
        <f t="shared" si="6"/>
        <v>5011345.375888709</v>
      </c>
      <c r="G28" s="16">
        <f t="shared" si="4"/>
        <v>1.0045381503554836</v>
      </c>
      <c r="H28" s="23">
        <f t="shared" si="0"/>
        <v>100000</v>
      </c>
    </row>
    <row r="29" spans="1:8">
      <c r="A29" s="3">
        <v>26</v>
      </c>
      <c r="B29" s="3">
        <f t="shared" si="1"/>
        <v>2043</v>
      </c>
      <c r="C29" s="12">
        <f t="shared" si="2"/>
        <v>45</v>
      </c>
      <c r="D29" s="2">
        <f t="shared" si="5"/>
        <v>2600000</v>
      </c>
      <c r="E29" s="2">
        <f t="shared" si="3"/>
        <v>255567.26879443545</v>
      </c>
      <c r="F29" s="2">
        <f t="shared" si="6"/>
        <v>5366912.6446831441</v>
      </c>
      <c r="G29" s="10">
        <f t="shared" si="4"/>
        <v>1.0641971710319784</v>
      </c>
      <c r="H29" s="23">
        <f t="shared" si="0"/>
        <v>100000</v>
      </c>
    </row>
    <row r="30" spans="1:8">
      <c r="A30" s="3">
        <v>27</v>
      </c>
      <c r="B30" s="3">
        <f t="shared" si="1"/>
        <v>2044</v>
      </c>
      <c r="C30" s="12">
        <f t="shared" si="2"/>
        <v>46</v>
      </c>
      <c r="D30" s="2">
        <f t="shared" si="5"/>
        <v>2700000</v>
      </c>
      <c r="E30" s="2">
        <f t="shared" si="3"/>
        <v>273345.63223415724</v>
      </c>
      <c r="F30" s="2">
        <f t="shared" si="6"/>
        <v>5740258.2769173011</v>
      </c>
      <c r="G30" s="10">
        <f t="shared" si="4"/>
        <v>1.1260215840434449</v>
      </c>
      <c r="H30" s="23">
        <f t="shared" si="0"/>
        <v>100000</v>
      </c>
    </row>
    <row r="31" spans="1:8">
      <c r="A31" s="3">
        <v>28</v>
      </c>
      <c r="B31" s="3">
        <f t="shared" si="1"/>
        <v>2045</v>
      </c>
      <c r="C31" s="12">
        <f t="shared" si="2"/>
        <v>47</v>
      </c>
      <c r="D31" s="2">
        <f t="shared" si="5"/>
        <v>2800000</v>
      </c>
      <c r="E31" s="2">
        <f t="shared" si="3"/>
        <v>292012.91384586506</v>
      </c>
      <c r="F31" s="2">
        <f t="shared" si="6"/>
        <v>6132271.1907631662</v>
      </c>
      <c r="G31" s="10">
        <f t="shared" si="4"/>
        <v>1.190096853843988</v>
      </c>
      <c r="H31" s="23">
        <f t="shared" si="0"/>
        <v>100000</v>
      </c>
    </row>
    <row r="32" spans="1:8">
      <c r="A32" s="3">
        <v>29</v>
      </c>
      <c r="B32" s="3">
        <f t="shared" si="1"/>
        <v>2046</v>
      </c>
      <c r="C32" s="12">
        <f t="shared" si="2"/>
        <v>48</v>
      </c>
      <c r="D32" s="2">
        <f t="shared" si="5"/>
        <v>2900000</v>
      </c>
      <c r="E32" s="2">
        <f t="shared" si="3"/>
        <v>311613.5595381583</v>
      </c>
      <c r="F32" s="2">
        <f t="shared" si="6"/>
        <v>6543884.7503013248</v>
      </c>
      <c r="G32" s="10">
        <f t="shared" si="4"/>
        <v>1.2565119828625257</v>
      </c>
      <c r="H32" s="23">
        <f t="shared" si="0"/>
        <v>100000</v>
      </c>
    </row>
    <row r="33" spans="1:8">
      <c r="A33" s="13">
        <v>30</v>
      </c>
      <c r="B33" s="13">
        <f t="shared" si="1"/>
        <v>2047</v>
      </c>
      <c r="C33" s="14">
        <f t="shared" si="2"/>
        <v>49</v>
      </c>
      <c r="D33" s="15">
        <f t="shared" si="5"/>
        <v>3000000</v>
      </c>
      <c r="E33" s="15">
        <f t="shared" si="3"/>
        <v>332194.23751506628</v>
      </c>
      <c r="F33" s="15">
        <f t="shared" si="6"/>
        <v>6976078.9878163915</v>
      </c>
      <c r="G33" s="16">
        <f t="shared" si="4"/>
        <v>1.3253596626054638</v>
      </c>
      <c r="H33" s="23">
        <f t="shared" si="0"/>
        <v>100000</v>
      </c>
    </row>
    <row r="34" spans="1:8">
      <c r="A34" s="3">
        <v>31</v>
      </c>
      <c r="B34" s="3">
        <f t="shared" si="1"/>
        <v>2048</v>
      </c>
      <c r="C34" s="12">
        <f t="shared" si="2"/>
        <v>50</v>
      </c>
      <c r="D34" s="2">
        <f t="shared" si="5"/>
        <v>3100000</v>
      </c>
      <c r="E34" s="2">
        <f t="shared" si="3"/>
        <v>353803.94939081959</v>
      </c>
      <c r="F34" s="2">
        <f t="shared" si="6"/>
        <v>7429882.9372072108</v>
      </c>
      <c r="G34" s="10">
        <f t="shared" si="4"/>
        <v>1.3967364313571649</v>
      </c>
      <c r="H34" s="23">
        <f t="shared" si="0"/>
        <v>100000</v>
      </c>
    </row>
    <row r="35" spans="1:8">
      <c r="A35" s="3">
        <v>32</v>
      </c>
      <c r="B35" s="3">
        <f t="shared" si="1"/>
        <v>2049</v>
      </c>
      <c r="C35" s="12">
        <f t="shared" si="2"/>
        <v>51</v>
      </c>
      <c r="D35" s="2">
        <f t="shared" si="5"/>
        <v>3200000</v>
      </c>
      <c r="E35" s="2">
        <f t="shared" si="3"/>
        <v>376494.14686036058</v>
      </c>
      <c r="F35" s="2">
        <f t="shared" si="6"/>
        <v>7906377.084067571</v>
      </c>
      <c r="G35" s="10">
        <f t="shared" si="4"/>
        <v>1.4707428387711159</v>
      </c>
      <c r="H35" s="23">
        <f t="shared" si="0"/>
        <v>100000</v>
      </c>
    </row>
    <row r="36" spans="1:8">
      <c r="A36" s="3">
        <v>33</v>
      </c>
      <c r="B36" s="3">
        <f t="shared" si="1"/>
        <v>2050</v>
      </c>
      <c r="C36" s="12">
        <f t="shared" si="2"/>
        <v>52</v>
      </c>
      <c r="D36" s="2">
        <f t="shared" si="5"/>
        <v>3300000</v>
      </c>
      <c r="E36" s="2">
        <f t="shared" si="3"/>
        <v>400318.85420337855</v>
      </c>
      <c r="F36" s="2">
        <f t="shared" si="6"/>
        <v>8406695.9382709488</v>
      </c>
      <c r="G36" s="10">
        <f t="shared" si="4"/>
        <v>1.5474836176578632</v>
      </c>
      <c r="H36" s="23">
        <f t="shared" si="0"/>
        <v>100000</v>
      </c>
    </row>
    <row r="37" spans="1:8">
      <c r="A37" s="3">
        <v>34</v>
      </c>
      <c r="B37" s="3">
        <f t="shared" si="1"/>
        <v>2051</v>
      </c>
      <c r="C37" s="12">
        <f t="shared" si="2"/>
        <v>53</v>
      </c>
      <c r="D37" s="2">
        <f t="shared" si="5"/>
        <v>3400000</v>
      </c>
      <c r="E37" s="2">
        <f t="shared" si="3"/>
        <v>425334.79691354744</v>
      </c>
      <c r="F37" s="2">
        <f t="shared" si="6"/>
        <v>8932030.7351844963</v>
      </c>
      <c r="G37" s="10">
        <f t="shared" si="4"/>
        <v>1.6270678632895577</v>
      </c>
      <c r="H37" s="23">
        <f t="shared" si="0"/>
        <v>100000</v>
      </c>
    </row>
    <row r="38" spans="1:8">
      <c r="A38" s="13">
        <v>35</v>
      </c>
      <c r="B38" s="13">
        <f t="shared" si="1"/>
        <v>2052</v>
      </c>
      <c r="C38" s="14">
        <f t="shared" si="2"/>
        <v>54</v>
      </c>
      <c r="D38" s="15">
        <f t="shared" si="5"/>
        <v>3500000</v>
      </c>
      <c r="E38" s="15">
        <f t="shared" si="3"/>
        <v>451601.53675922484</v>
      </c>
      <c r="F38" s="15">
        <f t="shared" si="6"/>
        <v>9483632.2719437219</v>
      </c>
      <c r="G38" s="16">
        <f t="shared" si="4"/>
        <v>1.709609220555349</v>
      </c>
      <c r="H38" s="23">
        <f t="shared" si="0"/>
        <v>100000</v>
      </c>
    </row>
    <row r="39" spans="1:8">
      <c r="A39" s="3">
        <v>36</v>
      </c>
      <c r="B39" s="3">
        <f t="shared" si="1"/>
        <v>2053</v>
      </c>
      <c r="C39" s="12">
        <f t="shared" si="2"/>
        <v>55</v>
      </c>
      <c r="D39" s="2">
        <f t="shared" si="5"/>
        <v>3600000</v>
      </c>
      <c r="E39" s="2">
        <f t="shared" si="3"/>
        <v>479181.61359718611</v>
      </c>
      <c r="F39" s="2">
        <f t="shared" si="6"/>
        <v>10062813.885540908</v>
      </c>
      <c r="G39" s="10">
        <f t="shared" si="4"/>
        <v>1.795226079316919</v>
      </c>
      <c r="H39" s="23">
        <f t="shared" si="0"/>
        <v>100000</v>
      </c>
    </row>
    <row r="40" spans="1:8">
      <c r="A40" s="3">
        <v>37</v>
      </c>
      <c r="B40" s="3">
        <f t="shared" si="1"/>
        <v>2054</v>
      </c>
      <c r="C40" s="12">
        <f t="shared" si="2"/>
        <v>56</v>
      </c>
      <c r="D40" s="2">
        <f t="shared" si="5"/>
        <v>3700000</v>
      </c>
      <c r="E40" s="2">
        <f t="shared" si="3"/>
        <v>508140.69427704543</v>
      </c>
      <c r="F40" s="2">
        <f t="shared" si="6"/>
        <v>10670954.579817954</v>
      </c>
      <c r="G40" s="10">
        <f t="shared" si="4"/>
        <v>1.884041778329177</v>
      </c>
      <c r="H40" s="23">
        <f t="shared" si="0"/>
        <v>100000</v>
      </c>
    </row>
    <row r="41" spans="1:8">
      <c r="A41" s="3">
        <v>38</v>
      </c>
      <c r="B41" s="3">
        <f t="shared" si="1"/>
        <v>2055</v>
      </c>
      <c r="C41" s="12">
        <f t="shared" si="2"/>
        <v>57</v>
      </c>
      <c r="D41" s="2">
        <f t="shared" si="5"/>
        <v>3800000</v>
      </c>
      <c r="E41" s="2">
        <f t="shared" si="3"/>
        <v>538547.72899089777</v>
      </c>
      <c r="F41" s="2">
        <f t="shared" si="6"/>
        <v>11309502.308808852</v>
      </c>
      <c r="G41" s="10">
        <f t="shared" si="4"/>
        <v>1.9761848181075927</v>
      </c>
      <c r="H41" s="23">
        <f t="shared" si="0"/>
        <v>100000</v>
      </c>
    </row>
    <row r="42" spans="1:8">
      <c r="A42" s="3">
        <v>39</v>
      </c>
      <c r="B42" s="3">
        <f t="shared" si="1"/>
        <v>2056</v>
      </c>
      <c r="C42" s="12">
        <f t="shared" si="2"/>
        <v>58</v>
      </c>
      <c r="D42" s="2">
        <f t="shared" si="5"/>
        <v>3900000</v>
      </c>
      <c r="E42" s="2">
        <f t="shared" si="3"/>
        <v>570475.11544044258</v>
      </c>
      <c r="F42" s="2">
        <f t="shared" si="6"/>
        <v>11979977.424249295</v>
      </c>
      <c r="G42" s="10">
        <f t="shared" si="4"/>
        <v>2.0717890831408448</v>
      </c>
      <c r="H42" s="23">
        <f t="shared" si="0"/>
        <v>100000</v>
      </c>
    </row>
    <row r="43" spans="1:8">
      <c r="A43" s="13">
        <v>40</v>
      </c>
      <c r="B43" s="13">
        <f t="shared" si="1"/>
        <v>2057</v>
      </c>
      <c r="C43" s="14">
        <f t="shared" si="2"/>
        <v>59</v>
      </c>
      <c r="D43" s="15">
        <f t="shared" si="5"/>
        <v>4000000</v>
      </c>
      <c r="E43" s="15">
        <f t="shared" si="3"/>
        <v>603998.87121246476</v>
      </c>
      <c r="F43" s="15">
        <f t="shared" si="6"/>
        <v>12683976.295461759</v>
      </c>
      <c r="G43" s="16">
        <f t="shared" si="4"/>
        <v>2.1709940738654399</v>
      </c>
      <c r="H43" s="23">
        <f t="shared" si="0"/>
        <v>100000</v>
      </c>
    </row>
    <row r="44" spans="1:8">
      <c r="A44" s="3">
        <v>41</v>
      </c>
      <c r="B44" s="3">
        <f t="shared" si="1"/>
        <v>2058</v>
      </c>
      <c r="C44" s="12">
        <f t="shared" si="2"/>
        <v>60</v>
      </c>
      <c r="D44" s="2">
        <f t="shared" si="5"/>
        <v>4000000</v>
      </c>
      <c r="E44" s="2">
        <f t="shared" si="3"/>
        <v>634198.81477308797</v>
      </c>
      <c r="F44" s="2">
        <f t="shared" si="6"/>
        <v>13318175.110234847</v>
      </c>
      <c r="G44" s="10">
        <f t="shared" si="4"/>
        <v>2.3295437775587118</v>
      </c>
      <c r="H44" s="23">
        <f t="shared" si="0"/>
        <v>0</v>
      </c>
    </row>
    <row r="45" spans="1:8">
      <c r="A45" s="3">
        <v>42</v>
      </c>
      <c r="B45" s="3">
        <f t="shared" si="1"/>
        <v>2059</v>
      </c>
      <c r="C45" s="12">
        <f t="shared" si="2"/>
        <v>61</v>
      </c>
      <c r="D45" s="2">
        <f t="shared" si="5"/>
        <v>4000000</v>
      </c>
      <c r="E45" s="2">
        <f t="shared" si="3"/>
        <v>665908.75551174243</v>
      </c>
      <c r="F45" s="2">
        <f t="shared" si="6"/>
        <v>13984083.865746589</v>
      </c>
      <c r="G45" s="10">
        <f t="shared" si="4"/>
        <v>2.4960209664366473</v>
      </c>
      <c r="H45" s="23">
        <f t="shared" si="0"/>
        <v>0</v>
      </c>
    </row>
    <row r="46" spans="1:8">
      <c r="A46" s="3">
        <v>43</v>
      </c>
      <c r="B46" s="3">
        <f t="shared" si="1"/>
        <v>2060</v>
      </c>
      <c r="C46" s="12">
        <f t="shared" si="2"/>
        <v>62</v>
      </c>
      <c r="D46" s="2">
        <f t="shared" si="5"/>
        <v>4000000</v>
      </c>
      <c r="E46" s="2">
        <f t="shared" si="3"/>
        <v>699204.19328732952</v>
      </c>
      <c r="F46" s="2">
        <f t="shared" si="6"/>
        <v>14683288.059033919</v>
      </c>
      <c r="G46" s="10">
        <f t="shared" si="4"/>
        <v>2.6708220147584796</v>
      </c>
      <c r="H46" s="23">
        <f t="shared" si="0"/>
        <v>0</v>
      </c>
    </row>
    <row r="47" spans="1:8">
      <c r="A47" s="3">
        <v>44</v>
      </c>
      <c r="B47" s="3">
        <f t="shared" si="1"/>
        <v>2061</v>
      </c>
      <c r="C47" s="12">
        <f t="shared" si="2"/>
        <v>63</v>
      </c>
      <c r="D47" s="2">
        <f t="shared" si="5"/>
        <v>4000000</v>
      </c>
      <c r="E47" s="2">
        <f t="shared" si="3"/>
        <v>734164.40295169596</v>
      </c>
      <c r="F47" s="2">
        <f t="shared" si="6"/>
        <v>15417452.461985614</v>
      </c>
      <c r="G47" s="10">
        <f t="shared" si="4"/>
        <v>2.8543631154964038</v>
      </c>
      <c r="H47" s="23">
        <f t="shared" si="0"/>
        <v>0</v>
      </c>
    </row>
    <row r="48" spans="1:8">
      <c r="A48" s="13">
        <v>45</v>
      </c>
      <c r="B48" s="13">
        <f t="shared" si="1"/>
        <v>2062</v>
      </c>
      <c r="C48" s="14">
        <f t="shared" si="2"/>
        <v>64</v>
      </c>
      <c r="D48" s="15">
        <f t="shared" si="5"/>
        <v>4000000</v>
      </c>
      <c r="E48" s="15">
        <f t="shared" si="3"/>
        <v>770872.62309928075</v>
      </c>
      <c r="F48" s="15">
        <f t="shared" si="6"/>
        <v>16188325.085084895</v>
      </c>
      <c r="G48" s="16">
        <f t="shared" si="4"/>
        <v>3.0470812712712236</v>
      </c>
      <c r="H48" s="23">
        <f t="shared" si="0"/>
        <v>0</v>
      </c>
    </row>
    <row r="49" spans="1:8">
      <c r="A49" s="3">
        <v>46</v>
      </c>
      <c r="B49" s="3">
        <f t="shared" si="1"/>
        <v>2063</v>
      </c>
      <c r="C49" s="12">
        <f t="shared" si="2"/>
        <v>65</v>
      </c>
      <c r="D49" s="2">
        <f t="shared" si="5"/>
        <v>4000000</v>
      </c>
      <c r="E49" s="2">
        <f t="shared" si="3"/>
        <v>809416.25425424473</v>
      </c>
      <c r="F49" s="2">
        <f t="shared" si="6"/>
        <v>16997741.339339141</v>
      </c>
      <c r="G49" s="10">
        <f t="shared" si="4"/>
        <v>3.2494353348347853</v>
      </c>
      <c r="H49" s="23">
        <f t="shared" si="0"/>
        <v>0</v>
      </c>
    </row>
    <row r="50" spans="1:8">
      <c r="A50" s="3">
        <v>47</v>
      </c>
      <c r="B50" s="3">
        <f t="shared" si="1"/>
        <v>2064</v>
      </c>
      <c r="C50" s="12">
        <f t="shared" si="2"/>
        <v>66</v>
      </c>
      <c r="D50" s="2">
        <f t="shared" si="5"/>
        <v>4000000</v>
      </c>
      <c r="E50" s="2">
        <f t="shared" si="3"/>
        <v>849887.06696695706</v>
      </c>
      <c r="F50" s="2">
        <f t="shared" si="6"/>
        <v>17847628.406306099</v>
      </c>
      <c r="G50" s="10">
        <f t="shared" si="4"/>
        <v>3.4619071015765246</v>
      </c>
      <c r="H50" s="23">
        <f t="shared" si="0"/>
        <v>0</v>
      </c>
    </row>
    <row r="51" spans="1:8">
      <c r="A51" s="3">
        <v>48</v>
      </c>
      <c r="B51" s="3">
        <f t="shared" si="1"/>
        <v>2065</v>
      </c>
      <c r="C51" s="12">
        <f t="shared" si="2"/>
        <v>67</v>
      </c>
      <c r="D51" s="2">
        <f t="shared" si="5"/>
        <v>4000000</v>
      </c>
      <c r="E51" s="2">
        <f t="shared" si="3"/>
        <v>892381.420315305</v>
      </c>
      <c r="F51" s="2">
        <f t="shared" si="6"/>
        <v>18740009.826621406</v>
      </c>
      <c r="G51" s="10">
        <f t="shared" si="4"/>
        <v>3.6850024566553516</v>
      </c>
      <c r="H51" s="23">
        <f t="shared" si="0"/>
        <v>0</v>
      </c>
    </row>
    <row r="52" spans="1:8">
      <c r="A52" s="3">
        <v>49</v>
      </c>
      <c r="B52" s="3">
        <f t="shared" si="1"/>
        <v>2066</v>
      </c>
      <c r="C52" s="12">
        <f t="shared" si="2"/>
        <v>68</v>
      </c>
      <c r="D52" s="2">
        <f t="shared" si="5"/>
        <v>4000000</v>
      </c>
      <c r="E52" s="2">
        <f t="shared" si="3"/>
        <v>937000.49133107031</v>
      </c>
      <c r="F52" s="2">
        <f t="shared" si="6"/>
        <v>19677010.317952476</v>
      </c>
      <c r="G52" s="10">
        <f t="shared" si="4"/>
        <v>3.919252579488119</v>
      </c>
      <c r="H52" s="23">
        <f t="shared" si="0"/>
        <v>0</v>
      </c>
    </row>
    <row r="53" spans="1:8">
      <c r="A53" s="13">
        <v>50</v>
      </c>
      <c r="B53" s="13">
        <f t="shared" si="1"/>
        <v>2067</v>
      </c>
      <c r="C53" s="14">
        <f t="shared" si="2"/>
        <v>69</v>
      </c>
      <c r="D53" s="15">
        <f t="shared" si="5"/>
        <v>4000000</v>
      </c>
      <c r="E53" s="15">
        <f t="shared" si="3"/>
        <v>983850.51589762385</v>
      </c>
      <c r="F53" s="15">
        <f t="shared" si="6"/>
        <v>20660860.833850101</v>
      </c>
      <c r="G53" s="16">
        <f t="shared" si="4"/>
        <v>4.1652152084625254</v>
      </c>
      <c r="H53" s="23">
        <f t="shared" si="0"/>
        <v>0</v>
      </c>
    </row>
  </sheetData>
  <phoneticPr fontId="3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条件入力</vt:lpstr>
      <vt:lpstr>10年</vt:lpstr>
      <vt:lpstr>20年</vt:lpstr>
      <vt:lpstr>30年</vt:lpstr>
      <vt:lpstr>40年</vt:lpstr>
      <vt:lpstr>50年</vt:lpstr>
      <vt:lpstr>積立明細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2019-04-29T08:29:55Z</dcterms:created>
  <dcterms:modified xsi:type="dcterms:W3CDTF">2019-04-29T08:30:12Z</dcterms:modified>
</cp:coreProperties>
</file>